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Nis-server\産業観光課\1_わがまち営業係(観光シティプロモーション室)\01_01観光(産業振興課)\33_道の駅\01-LED\11-広告申請企業\取り込用\"/>
    </mc:Choice>
  </mc:AlternateContent>
  <xr:revisionPtr revIDLastSave="0" documentId="13_ncr:1_{3FA40773-1D3C-40F1-B225-9874F2C37014}" xr6:coauthVersionLast="47" xr6:coauthVersionMax="47" xr10:uidLastSave="{00000000-0000-0000-0000-000000000000}"/>
  <bookViews>
    <workbookView xWindow="1560" yWindow="1560" windowWidth="25650" windowHeight="12570" xr2:uid="{2D81ABA3-E001-4C29-B8FF-4289B55EDA59}"/>
  </bookViews>
  <sheets>
    <sheet name="入力用" sheetId="1" r:id="rId1"/>
    <sheet name="申込書(自動反映)" sheetId="5" r:id="rId2"/>
  </sheets>
  <definedNames>
    <definedName name="_xlnm.Print_Area" localSheetId="1">'申込書(自動反映)'!$A$1:$I$28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F10" i="5" l="1"/>
  <c r="D28" i="5"/>
  <c r="D27" i="5"/>
  <c r="D26" i="5"/>
  <c r="I7" i="5"/>
  <c r="O2" i="1" l="1"/>
  <c r="P2" i="1"/>
  <c r="O3" i="1"/>
  <c r="P3" i="1" s="1"/>
  <c r="F14" i="5" l="1"/>
  <c r="G15" i="5"/>
  <c r="F12" i="5"/>
  <c r="F1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2" authorId="0" shapeId="0" xr:uid="{C3E9D5B5-16E3-495D-8A60-DA9E63D6B624}">
      <text>
        <r>
          <rPr>
            <b/>
            <sz val="9"/>
            <color indexed="81"/>
            <rFont val="MS P ゴシック"/>
            <family val="3"/>
            <charset val="128"/>
          </rPr>
          <t>1枠15秒につき11,000円/月です。
希望の枠数をプルダウンから選択します。</t>
        </r>
      </text>
    </comment>
    <comment ref="M2" authorId="0" shapeId="0" xr:uid="{F0588390-209C-40BB-8143-7D03A75D3863}">
      <text>
        <r>
          <rPr>
            <b/>
            <sz val="9"/>
            <color indexed="81"/>
            <rFont val="MS P ゴシック"/>
            <family val="3"/>
            <charset val="128"/>
          </rPr>
          <t>・営業広告
・企業広告
・イベント告知広告
など、広告の目的となる内容を記載します。</t>
        </r>
      </text>
    </comment>
    <comment ref="N2" authorId="0" shapeId="0" xr:uid="{8310062D-2C4E-40A4-AAFD-25C9E09F04E9}">
      <text>
        <r>
          <rPr>
            <b/>
            <sz val="9"/>
            <color indexed="81"/>
            <rFont val="MS P ゴシック"/>
            <family val="3"/>
            <charset val="128"/>
          </rPr>
          <t>動画・静止画の別をプルダウンから選択します。</t>
        </r>
      </text>
    </comment>
    <comment ref="R2" authorId="0" shapeId="0" xr:uid="{37786619-53C8-4089-8192-D984565CC861}">
      <text>
        <r>
          <rPr>
            <b/>
            <sz val="9"/>
            <color indexed="81"/>
            <rFont val="MS P ゴシック"/>
            <family val="3"/>
            <charset val="128"/>
          </rPr>
          <t>掲載開始希望日及び掲載終了日を記載します。
※毎月10日までの申し込みで、翌月1日から掲載開始となります。
11日以降に申し込みされた場合は、翌月1日の掲載開始に間に合わない場合があります。予めご了承ください。</t>
        </r>
      </text>
    </comment>
  </commentList>
</comments>
</file>

<file path=xl/sharedStrings.xml><?xml version="1.0" encoding="utf-8"?>
<sst xmlns="http://schemas.openxmlformats.org/spreadsheetml/2006/main" count="46" uniqueCount="46">
  <si>
    <t>企業名</t>
    <rPh sb="0" eb="3">
      <t>キギョウメイ</t>
    </rPh>
    <phoneticPr fontId="2"/>
  </si>
  <si>
    <t>代表者名</t>
    <rPh sb="0" eb="4">
      <t>ダイヒョウシャメイ</t>
    </rPh>
    <phoneticPr fontId="2"/>
  </si>
  <si>
    <t>担当者名</t>
    <rPh sb="0" eb="4">
      <t>タントウシャメイ</t>
    </rPh>
    <phoneticPr fontId="2"/>
  </si>
  <si>
    <t>住所</t>
    <rPh sb="0" eb="2">
      <t>ジュウショ</t>
    </rPh>
    <phoneticPr fontId="2"/>
  </si>
  <si>
    <t>電話番号</t>
    <rPh sb="0" eb="4">
      <t>デンワバンゴウ</t>
    </rPh>
    <phoneticPr fontId="2"/>
  </si>
  <si>
    <t>メール</t>
    <phoneticPr fontId="2"/>
  </si>
  <si>
    <t>申請日</t>
    <rPh sb="0" eb="3">
      <t>シンセイビ</t>
    </rPh>
    <phoneticPr fontId="2"/>
  </si>
  <si>
    <t>枠数</t>
    <rPh sb="0" eb="1">
      <t>ワク</t>
    </rPh>
    <rPh sb="1" eb="2">
      <t>スウ</t>
    </rPh>
    <phoneticPr fontId="2"/>
  </si>
  <si>
    <t>掲載終了日</t>
    <rPh sb="0" eb="5">
      <t>ケイサイシュウリョウヒ</t>
    </rPh>
    <phoneticPr fontId="2"/>
  </si>
  <si>
    <t>掲載開始日</t>
    <rPh sb="0" eb="2">
      <t>ケイサイ</t>
    </rPh>
    <rPh sb="2" eb="4">
      <t>カイシ</t>
    </rPh>
    <rPh sb="4" eb="5">
      <t>ビ</t>
    </rPh>
    <phoneticPr fontId="2"/>
  </si>
  <si>
    <t>動画・静止画の別</t>
    <rPh sb="0" eb="2">
      <t>ドウガ</t>
    </rPh>
    <rPh sb="3" eb="6">
      <t>セイシガ</t>
    </rPh>
    <rPh sb="7" eb="8">
      <t>ベツ</t>
    </rPh>
    <phoneticPr fontId="2"/>
  </si>
  <si>
    <t>役</t>
    <rPh sb="0" eb="1">
      <t>ヤク</t>
    </rPh>
    <phoneticPr fontId="2"/>
  </si>
  <si>
    <t>代表取締役</t>
    <rPh sb="0" eb="5">
      <t>ダイヒョウトリシマリヤク</t>
    </rPh>
    <phoneticPr fontId="2"/>
  </si>
  <si>
    <t>広告内容</t>
    <rPh sb="0" eb="4">
      <t>コウコクナイヨウ</t>
    </rPh>
    <phoneticPr fontId="2"/>
  </si>
  <si>
    <t>日進市長　あて</t>
  </si>
  <si>
    <t>住所（所在地）</t>
  </si>
  <si>
    <t>氏名（名称）</t>
  </si>
  <si>
    <t>記</t>
  </si>
  <si>
    <t>第１号様式（第６条、第１４条関係）</t>
  </si>
  <si>
    <t>広告掲載申込書</t>
  </si>
  <si>
    <t>申込者</t>
    <phoneticPr fontId="2"/>
  </si>
  <si>
    <t>FAX番号</t>
    <phoneticPr fontId="2"/>
  </si>
  <si>
    <t>担当者氏名</t>
    <phoneticPr fontId="2"/>
  </si>
  <si>
    <t>代表者職氏名</t>
    <phoneticPr fontId="2"/>
  </si>
  <si>
    <t>FAX</t>
    <phoneticPr fontId="2"/>
  </si>
  <si>
    <t>広告内容</t>
    <phoneticPr fontId="2"/>
  </si>
  <si>
    <t>記載例</t>
    <rPh sb="0" eb="3">
      <t>キサイレイ</t>
    </rPh>
    <phoneticPr fontId="2"/>
  </si>
  <si>
    <t>052-73-7111</t>
    <phoneticPr fontId="2"/>
  </si>
  <si>
    <t>日進市蟹甲町池下268番地</t>
    <rPh sb="0" eb="13">
      <t>ジュウショ</t>
    </rPh>
    <phoneticPr fontId="2"/>
  </si>
  <si>
    <t>株式会社○○</t>
    <rPh sb="0" eb="4">
      <t>カブシキガイシャ</t>
    </rPh>
    <phoneticPr fontId="2"/>
  </si>
  <si>
    <t>○○　○○</t>
    <phoneticPr fontId="2"/>
  </si>
  <si>
    <t>××　××</t>
    <phoneticPr fontId="2"/>
  </si>
  <si>
    <t>動画</t>
  </si>
  <si>
    <t>kanko@city.nisshin.lg.jp</t>
    <phoneticPr fontId="2"/>
  </si>
  <si>
    <t>○○○-○○-○○○○</t>
    <phoneticPr fontId="2"/>
  </si>
  <si>
    <t>営業広告</t>
    <rPh sb="0" eb="4">
      <t>エイギョウコウコク</t>
    </rPh>
    <phoneticPr fontId="2"/>
  </si>
  <si>
    <t>道の駅ＬＥＤビジョン</t>
  </si>
  <si>
    <t>広告媒体</t>
    <phoneticPr fontId="2"/>
  </si>
  <si>
    <t>電話番号</t>
    <phoneticPr fontId="2"/>
  </si>
  <si>
    <t>　日進市有料広告掲載に関する要綱第６条又は第１４条に基づき、下記のとおり申し込みます。</t>
    <phoneticPr fontId="2"/>
  </si>
  <si>
    <t>同意します。</t>
    <phoneticPr fontId="2"/>
  </si>
  <si>
    <t>　申し込みに当たり、市税等の滞納はありません。また、市税等の納税状況を確認することについて</t>
    <phoneticPr fontId="2"/>
  </si>
  <si>
    <t>掲載月数
（入力不要）</t>
    <rPh sb="0" eb="2">
      <t>ケイサイ</t>
    </rPh>
    <rPh sb="2" eb="4">
      <t>ツキスウ</t>
    </rPh>
    <rPh sb="6" eb="10">
      <t>ニュウリョクフヨウ</t>
    </rPh>
    <phoneticPr fontId="2"/>
  </si>
  <si>
    <t>広告料
（入力不要）</t>
    <rPh sb="0" eb="3">
      <t>コウコクリョウ</t>
    </rPh>
    <rPh sb="5" eb="9">
      <t>ニュウリョクフヨウ</t>
    </rPh>
    <phoneticPr fontId="2"/>
  </si>
  <si>
    <t>単価
（入力不要）</t>
    <rPh sb="0" eb="2">
      <t>タンカ</t>
    </rPh>
    <rPh sb="4" eb="8">
      <t>ニュウリョクフヨウ</t>
    </rPh>
    <phoneticPr fontId="2"/>
  </si>
  <si>
    <t>No.
（入力不要）</t>
    <rPh sb="5" eb="9">
      <t>ニュウリョクフヨウ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</si>
</sst>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38" fontId="0" fillId="0" borderId="0" xfId="1" applyFont="1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 indent="13"/>
    </xf>
    <xf numFmtId="0" fontId="5" fillId="0" borderId="0" xfId="0" applyFont="1" applyAlignment="1">
      <alignment horizontal="left" vertical="center" indent="8"/>
    </xf>
    <xf numFmtId="0" fontId="5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38" fontId="0" fillId="2" borderId="1" xfId="1" applyFont="1" applyFill="1" applyBorder="1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58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0" fillId="0" borderId="1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6" fontId="6" fillId="0" borderId="1" xfId="0" applyNumberFormat="1" applyFont="1" applyBorder="1" applyProtection="1">
      <alignment vertical="center"/>
      <protection locked="0"/>
    </xf>
    <xf numFmtId="0" fontId="0" fillId="2" borderId="1" xfId="0" applyFill="1" applyBorder="1" applyAlignment="1">
      <alignment vertical="center" wrapText="1"/>
    </xf>
    <xf numFmtId="38" fontId="0" fillId="2" borderId="1" xfId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</xdr:row>
      <xdr:rowOff>228600</xdr:rowOff>
    </xdr:from>
    <xdr:to>
      <xdr:col>6</xdr:col>
      <xdr:colOff>247650</xdr:colOff>
      <xdr:row>10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51A036-86FD-4CE8-A71C-B6D3A20DBD0F}"/>
            </a:ext>
          </a:extLst>
        </xdr:cNvPr>
        <xdr:cNvSpPr txBox="1"/>
      </xdr:nvSpPr>
      <xdr:spPr>
        <a:xfrm>
          <a:off x="1038225" y="1419225"/>
          <a:ext cx="5476875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こちらは入力用のシートになります。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黄色に塗られているセルを必ず全て埋めてから、申込書シートの内容を確認してご提出ください（黄色のセル以外は入力できません）。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複数の広告を申し込む場合は、広告の内容ごとに本</a:t>
          </a:r>
          <a:r>
            <a:rPr kumimoji="1" lang="en-US" altLang="ja-JP" sz="1100" b="1">
              <a:solidFill>
                <a:srgbClr val="FF0000"/>
              </a:solidFill>
            </a:rPr>
            <a:t>Excel</a:t>
          </a:r>
          <a:r>
            <a:rPr kumimoji="1" lang="ja-JP" altLang="en-US" sz="1100" b="1">
              <a:solidFill>
                <a:srgbClr val="FF0000"/>
              </a:solidFill>
            </a:rPr>
            <a:t>シートを作成し、ファイル名の頭に番号などをつけて保存し、提出してください。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3</xdr:row>
      <xdr:rowOff>76200</xdr:rowOff>
    </xdr:from>
    <xdr:to>
      <xdr:col>17</xdr:col>
      <xdr:colOff>100853</xdr:colOff>
      <xdr:row>6</xdr:row>
      <xdr:rowOff>33618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5F92DC3-69B6-4FEB-9B49-716E5B0E62E5}"/>
            </a:ext>
          </a:extLst>
        </xdr:cNvPr>
        <xdr:cNvSpPr txBox="1"/>
      </xdr:nvSpPr>
      <xdr:spPr>
        <a:xfrm>
          <a:off x="6866965" y="782171"/>
          <a:ext cx="5302623" cy="6633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入力用シートに必要情報を入力すると、こちらのシートに反映します。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必ず内容をご確認の上ご提出ください（このシートには直接入力できません）。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777AE-D3B8-4BE5-A4FF-31D8A812D76E}">
  <sheetPr codeName="Sheet1"/>
  <dimension ref="A1:R3"/>
  <sheetViews>
    <sheetView tabSelected="1" topLeftCell="F1" workbookViewId="0">
      <selection activeCell="G3" sqref="G3"/>
    </sheetView>
  </sheetViews>
  <sheetFormatPr defaultRowHeight="18.75"/>
  <cols>
    <col min="1" max="1" width="13" bestFit="1" customWidth="1"/>
    <col min="2" max="2" width="8.75" style="2" bestFit="1" customWidth="1"/>
    <col min="3" max="3" width="23.5" bestFit="1" customWidth="1"/>
    <col min="4" max="4" width="11" bestFit="1" customWidth="1"/>
    <col min="5" max="6" width="13" bestFit="1" customWidth="1"/>
    <col min="7" max="7" width="33.25" bestFit="1" customWidth="1"/>
    <col min="8" max="8" width="14.75" bestFit="1" customWidth="1"/>
    <col min="9" max="9" width="20.375" customWidth="1"/>
    <col min="10" max="10" width="25.75" bestFit="1" customWidth="1"/>
    <col min="11" max="11" width="13" style="1" bestFit="1" customWidth="1"/>
    <col min="12" max="12" width="5.25" bestFit="1" customWidth="1"/>
    <col min="13" max="14" width="17.25" bestFit="1" customWidth="1"/>
    <col min="15" max="15" width="13" bestFit="1" customWidth="1"/>
    <col min="16" max="16" width="13" style="1" bestFit="1" customWidth="1"/>
    <col min="17" max="18" width="11" style="2" bestFit="1" customWidth="1"/>
  </cols>
  <sheetData>
    <row r="1" spans="1:18" ht="37.5">
      <c r="A1" s="27" t="s">
        <v>45</v>
      </c>
      <c r="B1" s="4" t="s">
        <v>6</v>
      </c>
      <c r="C1" s="3" t="s">
        <v>0</v>
      </c>
      <c r="D1" s="3" t="s">
        <v>11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24</v>
      </c>
      <c r="J1" s="3" t="s">
        <v>5</v>
      </c>
      <c r="K1" s="28" t="s">
        <v>44</v>
      </c>
      <c r="L1" s="3" t="s">
        <v>7</v>
      </c>
      <c r="M1" s="3" t="s">
        <v>13</v>
      </c>
      <c r="N1" s="3" t="s">
        <v>10</v>
      </c>
      <c r="O1" s="27" t="s">
        <v>42</v>
      </c>
      <c r="P1" s="28" t="s">
        <v>43</v>
      </c>
      <c r="Q1" s="4" t="s">
        <v>9</v>
      </c>
      <c r="R1" s="4" t="s">
        <v>8</v>
      </c>
    </row>
    <row r="2" spans="1:18">
      <c r="A2" s="18" t="s">
        <v>26</v>
      </c>
      <c r="B2" s="4">
        <v>45755</v>
      </c>
      <c r="C2" s="3" t="s">
        <v>29</v>
      </c>
      <c r="D2" s="3" t="s">
        <v>12</v>
      </c>
      <c r="E2" s="3" t="s">
        <v>30</v>
      </c>
      <c r="F2" s="3" t="s">
        <v>31</v>
      </c>
      <c r="G2" s="3" t="s">
        <v>28</v>
      </c>
      <c r="H2" s="3" t="s">
        <v>27</v>
      </c>
      <c r="I2" s="3" t="s">
        <v>34</v>
      </c>
      <c r="J2" s="19" t="s">
        <v>33</v>
      </c>
      <c r="K2" s="17">
        <v>11000</v>
      </c>
      <c r="L2" s="3">
        <v>1</v>
      </c>
      <c r="M2" s="3" t="s">
        <v>35</v>
      </c>
      <c r="N2" s="3" t="s">
        <v>32</v>
      </c>
      <c r="O2" s="18">
        <f>(YEAR(R2)-YEAR(Q2))*12 + MONTH(R2) - MONTH(Q2) + 1</f>
        <v>2</v>
      </c>
      <c r="P2" s="17">
        <f>K2*L2*O2</f>
        <v>22000</v>
      </c>
      <c r="Q2" s="4">
        <v>45778</v>
      </c>
      <c r="R2" s="4">
        <v>45838</v>
      </c>
    </row>
    <row r="3" spans="1:18">
      <c r="A3" s="18">
        <v>1</v>
      </c>
      <c r="B3" s="24"/>
      <c r="C3" s="25"/>
      <c r="D3" s="25"/>
      <c r="E3" s="25"/>
      <c r="F3" s="25"/>
      <c r="G3" s="25"/>
      <c r="H3" s="25"/>
      <c r="I3" s="25"/>
      <c r="J3" s="25"/>
      <c r="K3" s="17">
        <v>11000</v>
      </c>
      <c r="L3" s="25"/>
      <c r="M3" s="25"/>
      <c r="N3" s="25"/>
      <c r="O3" s="18">
        <f>(YEAR(R3)-YEAR(Q3))*12 + MONTH(R3) - MONTH(Q3) + 1</f>
        <v>1</v>
      </c>
      <c r="P3" s="17">
        <f>K3*L3*O3</f>
        <v>0</v>
      </c>
      <c r="Q3" s="26"/>
      <c r="R3" s="24"/>
    </row>
  </sheetData>
  <sheetProtection sheet="1" objects="1" scenarios="1"/>
  <phoneticPr fontId="2"/>
  <conditionalFormatting sqref="A3 K3 O3:P3">
    <cfRule type="expression" dxfId="4" priority="7">
      <formula>A3=""</formula>
    </cfRule>
  </conditionalFormatting>
  <conditionalFormatting sqref="A2:R2">
    <cfRule type="expression" dxfId="3" priority="6">
      <formula>A2=""</formula>
    </cfRule>
  </conditionalFormatting>
  <conditionalFormatting sqref="L3:N3">
    <cfRule type="expression" dxfId="2" priority="3">
      <formula>L3=""</formula>
    </cfRule>
  </conditionalFormatting>
  <conditionalFormatting sqref="Q3:R3">
    <cfRule type="expression" dxfId="1" priority="2">
      <formula>Q3=""</formula>
    </cfRule>
  </conditionalFormatting>
  <conditionalFormatting sqref="B3:J3">
    <cfRule type="expression" dxfId="0" priority="1">
      <formula>B3=""</formula>
    </cfRule>
  </conditionalFormatting>
  <dataValidations count="2">
    <dataValidation type="list" allowBlank="1" showInputMessage="1" showErrorMessage="1" sqref="N1:N1048576" xr:uid="{4C606F41-2577-42AC-801A-EDF6C5CFC668}">
      <formula1>"動画,静止画"</formula1>
    </dataValidation>
    <dataValidation type="list" allowBlank="1" showInputMessage="1" showErrorMessage="1" sqref="L1:L1048576" xr:uid="{74394721-F60A-4428-89C1-962273AEE1F5}">
      <formula1>"1,2,3,4,5,6,7,8,9"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603D8-59B3-47D0-9FFA-E747268F3E38}">
  <sheetPr codeName="Sheet5">
    <pageSetUpPr fitToPage="1"/>
  </sheetPr>
  <dimension ref="A1:R30"/>
  <sheetViews>
    <sheetView showGridLines="0" view="pageBreakPreview" zoomScale="85" zoomScaleNormal="100" zoomScaleSheetLayoutView="85" workbookViewId="0">
      <selection activeCell="M10" sqref="M10"/>
    </sheetView>
  </sheetViews>
  <sheetFormatPr defaultRowHeight="18.75"/>
  <cols>
    <col min="1" max="1" width="3.75" customWidth="1"/>
    <col min="2" max="2" width="10" customWidth="1"/>
    <col min="3" max="4" width="8.625" customWidth="1"/>
    <col min="5" max="5" width="16.125" bestFit="1" customWidth="1"/>
    <col min="6" max="8" width="8.625" customWidth="1"/>
    <col min="9" max="9" width="13.25" customWidth="1"/>
  </cols>
  <sheetData>
    <row r="1" spans="1:18">
      <c r="B1" s="7" t="s">
        <v>18</v>
      </c>
      <c r="J1">
        <v>1</v>
      </c>
      <c r="K1" s="13"/>
      <c r="L1" s="13"/>
    </row>
    <row r="2" spans="1:18">
      <c r="A2" s="7"/>
      <c r="K2" s="13"/>
      <c r="L2" s="13"/>
    </row>
    <row r="3" spans="1:18">
      <c r="A3" s="7"/>
      <c r="B3" s="7"/>
      <c r="K3" s="13"/>
      <c r="L3" s="13"/>
    </row>
    <row r="4" spans="1:18">
      <c r="A4" s="7"/>
      <c r="J4" s="12"/>
      <c r="K4" s="12"/>
      <c r="L4" s="12"/>
      <c r="M4" s="12"/>
      <c r="N4" s="12"/>
      <c r="O4" s="12"/>
      <c r="P4" s="12"/>
      <c r="Q4" s="12"/>
      <c r="R4" s="12"/>
    </row>
    <row r="5" spans="1:18">
      <c r="A5" s="29" t="s">
        <v>19</v>
      </c>
      <c r="B5" s="29"/>
      <c r="C5" s="29"/>
      <c r="D5" s="29"/>
      <c r="E5" s="29"/>
      <c r="F5" s="29"/>
      <c r="G5" s="29"/>
      <c r="H5" s="29"/>
      <c r="I5" s="29"/>
    </row>
    <row r="6" spans="1:18">
      <c r="A6" s="7"/>
      <c r="F6" s="5"/>
      <c r="G6" s="5"/>
      <c r="H6" s="5"/>
      <c r="I6" s="5"/>
    </row>
    <row r="7" spans="1:18">
      <c r="A7" s="20"/>
      <c r="B7" s="20"/>
      <c r="C7" s="20"/>
      <c r="D7" s="20"/>
      <c r="E7" s="20"/>
      <c r="F7" s="20"/>
      <c r="G7" s="20"/>
      <c r="I7" s="23" t="str">
        <f>TEXT(VLOOKUP(J1,入力用!A:AF,2,FALSE),"[$-ja-JP-x-gannen]ggge""年""m""月""d""日""")</f>
        <v>明治33年1月0日</v>
      </c>
    </row>
    <row r="8" spans="1:18">
      <c r="A8" s="7"/>
      <c r="F8" s="5"/>
      <c r="G8" s="5"/>
      <c r="H8" s="5"/>
      <c r="I8" s="5"/>
    </row>
    <row r="9" spans="1:18">
      <c r="A9" s="7"/>
      <c r="B9" s="7" t="s">
        <v>14</v>
      </c>
      <c r="F9" s="5"/>
      <c r="G9" s="5"/>
      <c r="H9" s="5"/>
      <c r="I9" s="5"/>
    </row>
    <row r="10" spans="1:18">
      <c r="A10" s="8"/>
      <c r="E10" s="14" t="s">
        <v>15</v>
      </c>
      <c r="F10" s="5" t="str">
        <f>VLOOKUP(J1,入力用!A:Y,7,FALSE)&amp;""</f>
        <v/>
      </c>
      <c r="H10" s="5"/>
      <c r="I10" s="5"/>
    </row>
    <row r="11" spans="1:18">
      <c r="A11" s="8"/>
      <c r="E11" s="14" t="s">
        <v>16</v>
      </c>
      <c r="F11" s="5" t="str">
        <f>VLOOKUP(J1,入力用!A:Y,3,FALSE)&amp;""</f>
        <v/>
      </c>
      <c r="H11" s="5"/>
      <c r="I11" s="5"/>
    </row>
    <row r="12" spans="1:18">
      <c r="A12" s="9"/>
      <c r="D12" s="14" t="s">
        <v>20</v>
      </c>
      <c r="E12" s="14" t="s">
        <v>23</v>
      </c>
      <c r="F12" s="5" t="str">
        <f>VLOOKUP(J1,入力用!A:Y,4,FALSE)&amp;"  "&amp;VLOOKUP(J1,入力用!A:Y,5,FALSE)&amp;""</f>
        <v xml:space="preserve">  </v>
      </c>
      <c r="H12" s="5"/>
      <c r="I12" s="5"/>
    </row>
    <row r="13" spans="1:18">
      <c r="A13" s="9"/>
      <c r="E13" s="14" t="s">
        <v>22</v>
      </c>
      <c r="F13" s="5" t="str">
        <f>VLOOKUP(J1,入力用!A:Y,6,FALSE)&amp;""</f>
        <v/>
      </c>
      <c r="H13" s="5"/>
      <c r="I13" s="5"/>
    </row>
    <row r="14" spans="1:18">
      <c r="A14" s="9"/>
      <c r="E14" s="14" t="s">
        <v>38</v>
      </c>
      <c r="F14" s="5" t="str">
        <f>VLOOKUP(J1,入力用!A:Y,8,FALSE)&amp;""</f>
        <v/>
      </c>
      <c r="H14" s="5"/>
      <c r="I14" s="5"/>
    </row>
    <row r="15" spans="1:18">
      <c r="A15" s="9"/>
      <c r="E15" s="15" t="s">
        <v>21</v>
      </c>
      <c r="G15" s="5" t="str">
        <f>VLOOKUP(J1,入力用!A:Y,9,FALSE)&amp;""</f>
        <v/>
      </c>
      <c r="H15" s="5"/>
      <c r="I15" s="5"/>
    </row>
    <row r="16" spans="1:18">
      <c r="A16" s="9"/>
      <c r="D16" s="15"/>
    </row>
    <row r="17" spans="1:9">
      <c r="A17" s="7"/>
    </row>
    <row r="18" spans="1:9">
      <c r="A18" s="14"/>
      <c r="B18" s="30" t="s">
        <v>39</v>
      </c>
      <c r="C18" s="30"/>
      <c r="D18" s="30"/>
      <c r="E18" s="30"/>
      <c r="F18" s="30"/>
      <c r="G18" s="30"/>
      <c r="H18" s="30"/>
      <c r="I18" s="30"/>
    </row>
    <row r="19" spans="1:9">
      <c r="A19" s="14"/>
      <c r="B19" s="30" t="s">
        <v>41</v>
      </c>
      <c r="C19" s="30"/>
      <c r="D19" s="30"/>
      <c r="E19" s="30"/>
      <c r="F19" s="30"/>
      <c r="G19" s="30"/>
      <c r="H19" s="30"/>
      <c r="I19" s="30"/>
    </row>
    <row r="20" spans="1:9">
      <c r="A20" s="14"/>
      <c r="B20" s="30" t="s">
        <v>40</v>
      </c>
      <c r="C20" s="30"/>
      <c r="D20" s="30"/>
      <c r="E20" s="30"/>
      <c r="F20" s="30"/>
      <c r="G20" s="30"/>
      <c r="H20" s="30"/>
      <c r="I20" s="30"/>
    </row>
    <row r="21" spans="1:9">
      <c r="A21" s="21"/>
      <c r="B21" s="29" t="s">
        <v>17</v>
      </c>
      <c r="C21" s="29"/>
      <c r="D21" s="29"/>
      <c r="E21" s="29"/>
      <c r="F21" s="29"/>
      <c r="G21" s="29"/>
      <c r="H21" s="29"/>
      <c r="I21" s="29"/>
    </row>
    <row r="22" spans="1:9">
      <c r="A22" s="5"/>
      <c r="D22" s="5"/>
    </row>
    <row r="23" spans="1:9">
      <c r="A23" s="6"/>
      <c r="B23" s="6" t="s">
        <v>37</v>
      </c>
      <c r="D23" s="5" t="s">
        <v>36</v>
      </c>
    </row>
    <row r="24" spans="1:9">
      <c r="A24" s="6"/>
      <c r="D24" s="5"/>
    </row>
    <row r="25" spans="1:9">
      <c r="A25" s="6"/>
      <c r="D25" s="5"/>
    </row>
    <row r="26" spans="1:9">
      <c r="A26" s="6"/>
      <c r="B26" s="6" t="s">
        <v>25</v>
      </c>
      <c r="C26" s="16"/>
      <c r="D26" s="22" t="str">
        <f>"・"&amp;VLOOKUP(J1,入力用!A:AF,13,FALSE)</f>
        <v>・</v>
      </c>
    </row>
    <row r="27" spans="1:9">
      <c r="A27" s="10"/>
      <c r="C27" s="16"/>
      <c r="D27" s="22" t="str">
        <f>"・"&amp;VLOOKUP(J1,入力用!A:AF,14,FALSE)&amp;"（"&amp;VLOOKUP(J1,入力用!A:AF,12,FALSE)&amp;"枠 "&amp;VLOOKUP(J1,入力用!A:AF,12,FALSE)*15&amp;"秒）"</f>
        <v>・（枠 0秒）</v>
      </c>
    </row>
    <row r="28" spans="1:9">
      <c r="A28" s="11"/>
      <c r="C28" s="16"/>
      <c r="D28" s="22" t="str">
        <f>"・掲載希望期間（"&amp;TEXT(VLOOKUP(J1,入力用!A:AF,17,FALSE),"[$-ja-JP-x-gannen]ggge""年""m""月""d""日""")&amp;"～"&amp;TEXT(VLOOKUP(J1,入力用!A:AF,18,FALSE),"[$-ja-JP-x-gannen]ggge""年""m""月""d""日""")&amp;"）"</f>
        <v>・掲載希望期間（明治33年1月0日～明治33年1月0日）</v>
      </c>
    </row>
    <row r="29" spans="1:9">
      <c r="A29" s="11"/>
    </row>
    <row r="30" spans="1:9">
      <c r="A30" s="5"/>
    </row>
  </sheetData>
  <sheetProtection sheet="1" objects="1" scenarios="1"/>
  <mergeCells count="5">
    <mergeCell ref="B21:I21"/>
    <mergeCell ref="A5:I5"/>
    <mergeCell ref="B18:I18"/>
    <mergeCell ref="B19:I19"/>
    <mergeCell ref="B20:I20"/>
  </mergeCells>
  <phoneticPr fontId="2"/>
  <pageMargins left="0.75" right="0.75" top="1" bottom="1" header="0.5" footer="0.5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申込書(自動反映)</vt:lpstr>
      <vt:lpstr>'申込書(自動反映)'!Print_Area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2025-12-19T10:42:25Z</cp:lastPrinted>
  <dcterms:created xsi:type="dcterms:W3CDTF">2025-11-14T05:01:28Z</dcterms:created>
  <dcterms:modified xsi:type="dcterms:W3CDTF">2025-12-19T10:52:12Z</dcterms:modified>
</cp:coreProperties>
</file>