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is-server\下水道課\03　業務\★01　下水道使用料金関連（減免、調定、汚水処理協定、滞納管理等）\11　使用料改定\13下水道使用料改定（広報例）\03使用料シュミレーション例\"/>
    </mc:Choice>
  </mc:AlternateContent>
  <xr:revisionPtr revIDLastSave="0" documentId="13_ncr:1_{63C72CCA-EEBE-4CBA-9D3D-387A5E0E8AB4}" xr6:coauthVersionLast="47" xr6:coauthVersionMax="47" xr10:uidLastSave="{00000000-0000-0000-0000-000000000000}"/>
  <bookViews>
    <workbookView xWindow="-120" yWindow="-120" windowWidth="24240" windowHeight="13140" xr2:uid="{A1783E83-E67C-4F2A-B043-283A69BEE50A}"/>
  </bookViews>
  <sheets>
    <sheet name="下水道使用料計算シミュレーション" sheetId="1" r:id="rId1"/>
  </sheets>
  <definedNames>
    <definedName name="_xlnm.Print_Area" localSheetId="0">下水道使用料計算シミュレーション!$A$1:$K$41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H9" i="1"/>
  <c r="E10" i="1"/>
  <c r="H10" i="1"/>
  <c r="E11" i="1"/>
  <c r="H11" i="1"/>
  <c r="E12" i="1"/>
  <c r="H12" i="1"/>
  <c r="E13" i="1"/>
  <c r="H13" i="1"/>
  <c r="E14" i="1"/>
  <c r="H14" i="1"/>
  <c r="E15" i="1"/>
  <c r="H15" i="1"/>
  <c r="E16" i="1"/>
  <c r="H16" i="1"/>
  <c r="H17" i="1"/>
  <c r="H18" i="1" l="1"/>
  <c r="H19" i="1" s="1"/>
  <c r="E18" i="1"/>
  <c r="E19" i="1" s="1"/>
  <c r="H20" i="1" l="1"/>
  <c r="E20" i="1"/>
  <c r="I20" i="1" l="1"/>
</calcChain>
</file>

<file path=xl/sharedStrings.xml><?xml version="1.0" encoding="utf-8"?>
<sst xmlns="http://schemas.openxmlformats.org/spreadsheetml/2006/main" count="65" uniqueCount="47">
  <si>
    <r>
      <t>500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を超えるもの</t>
    </r>
    <rPh sb="8" eb="9">
      <t>コ</t>
    </rPh>
    <phoneticPr fontId="6"/>
  </si>
  <si>
    <r>
      <t>100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500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8" eb="9">
      <t>コ</t>
    </rPh>
    <phoneticPr fontId="6"/>
  </si>
  <si>
    <r>
      <t>100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を超えるもの</t>
    </r>
    <rPh sb="8" eb="9">
      <t>コ</t>
    </rPh>
    <phoneticPr fontId="6"/>
  </si>
  <si>
    <r>
      <t xml:space="preserve">  50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100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9" eb="10">
      <t>コ</t>
    </rPh>
    <phoneticPr fontId="6"/>
  </si>
  <si>
    <r>
      <t xml:space="preserve">  40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50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9" eb="10">
      <t>コ</t>
    </rPh>
    <phoneticPr fontId="6"/>
  </si>
  <si>
    <r>
      <t xml:space="preserve">  30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40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9" eb="10">
      <t>コ</t>
    </rPh>
    <phoneticPr fontId="6"/>
  </si>
  <si>
    <r>
      <t xml:space="preserve">  20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30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9" eb="10">
      <t>コ</t>
    </rPh>
    <phoneticPr fontId="6"/>
  </si>
  <si>
    <r>
      <t xml:space="preserve">  10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20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9" eb="10">
      <t>コ</t>
    </rPh>
    <phoneticPr fontId="6"/>
  </si>
  <si>
    <r>
      <t xml:space="preserve">  10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phoneticPr fontId="6"/>
  </si>
  <si>
    <t>従量使用料</t>
    <rPh sb="0" eb="5">
      <t>ジュウリョウシヨウリョウ</t>
    </rPh>
    <phoneticPr fontId="3"/>
  </si>
  <si>
    <t>基本使用料</t>
    <rPh sb="0" eb="2">
      <t>キホン</t>
    </rPh>
    <rPh sb="2" eb="5">
      <t>シヨウリョウ</t>
    </rPh>
    <phoneticPr fontId="6"/>
  </si>
  <si>
    <t>単価</t>
    <phoneticPr fontId="3"/>
  </si>
  <si>
    <t>区分</t>
    <phoneticPr fontId="3"/>
  </si>
  <si>
    <t>単価</t>
    <phoneticPr fontId="6"/>
  </si>
  <si>
    <t>改定後（令和７年４月１日から）</t>
    <rPh sb="0" eb="3">
      <t>カイテイゴ</t>
    </rPh>
    <rPh sb="11" eb="12">
      <t>ニチ</t>
    </rPh>
    <phoneticPr fontId="3"/>
  </si>
  <si>
    <t>改定前（令和７年３月３１日まで）</t>
    <rPh sb="0" eb="3">
      <t>カイテイマエ</t>
    </rPh>
    <rPh sb="12" eb="13">
      <t>ニチ</t>
    </rPh>
    <phoneticPr fontId="6"/>
  </si>
  <si>
    <t>下水道使用料の体系（１か月・税抜）</t>
    <rPh sb="0" eb="6">
      <t>ゲスイドウシヨウリョウ</t>
    </rPh>
    <rPh sb="7" eb="9">
      <t>タイケイ</t>
    </rPh>
    <rPh sb="12" eb="13">
      <t>ゲツ</t>
    </rPh>
    <rPh sb="14" eb="16">
      <t>ゼイヌキ</t>
    </rPh>
    <phoneticPr fontId="3"/>
  </si>
  <si>
    <t>※ 水道料金については、愛知中部水道企業団（0561-38-0030）へお問い合わせください。</t>
    <rPh sb="2" eb="6">
      <t>スイドウリョウキン</t>
    </rPh>
    <rPh sb="12" eb="21">
      <t>アイチチュウブスイドウキギョウダン</t>
    </rPh>
    <rPh sb="37" eb="38">
      <t>ト</t>
    </rPh>
    <rPh sb="39" eb="40">
      <t>ア</t>
    </rPh>
    <phoneticPr fontId="3"/>
  </si>
  <si>
    <t>　 下水道課までお問い合わせください。</t>
    <rPh sb="2" eb="5">
      <t>ゲスイドウ</t>
    </rPh>
    <rPh sb="5" eb="6">
      <t>カ</t>
    </rPh>
    <rPh sb="9" eb="10">
      <t>ト</t>
    </rPh>
    <rPh sb="11" eb="12">
      <t>ア</t>
    </rPh>
    <phoneticPr fontId="3"/>
  </si>
  <si>
    <t>※ 短期間での使用や集合住宅で部屋ごとに水道メーターが設置されていない場合の下水道使用料については、</t>
    <rPh sb="2" eb="5">
      <t>タンキカン</t>
    </rPh>
    <rPh sb="7" eb="9">
      <t>シヨウ</t>
    </rPh>
    <rPh sb="10" eb="12">
      <t>シュウゴウ</t>
    </rPh>
    <rPh sb="12" eb="14">
      <t>ジュウタク</t>
    </rPh>
    <rPh sb="15" eb="17">
      <t>ヘヤ</t>
    </rPh>
    <rPh sb="20" eb="22">
      <t>スイドウ</t>
    </rPh>
    <rPh sb="27" eb="29">
      <t>セッチ</t>
    </rPh>
    <rPh sb="35" eb="37">
      <t>バアイ</t>
    </rPh>
    <rPh sb="38" eb="44">
      <t>ゲスイドウシヨウリョウ</t>
    </rPh>
    <phoneticPr fontId="3"/>
  </si>
  <si>
    <t>※ 公共下水道使用料、農業集落排水処理施設使用料が対象となります。</t>
    <rPh sb="2" eb="4">
      <t>コウキョウ</t>
    </rPh>
    <rPh sb="4" eb="7">
      <t>ゲスイドウ</t>
    </rPh>
    <rPh sb="7" eb="10">
      <t>シヨウリョウ</t>
    </rPh>
    <rPh sb="11" eb="21">
      <t>ノウギョウシュウラクハイスイショリシセツ</t>
    </rPh>
    <rPh sb="21" eb="24">
      <t>シヨウリョウ</t>
    </rPh>
    <rPh sb="25" eb="27">
      <t>タイショウ</t>
    </rPh>
    <phoneticPr fontId="3"/>
  </si>
  <si>
    <t>下水道使用料(税込）</t>
    <rPh sb="0" eb="3">
      <t>ゲスイドウ</t>
    </rPh>
    <rPh sb="3" eb="6">
      <t>シヨウリョウ</t>
    </rPh>
    <rPh sb="7" eb="8">
      <t>ゼイ</t>
    </rPh>
    <rPh sb="8" eb="9">
      <t>コ</t>
    </rPh>
    <phoneticPr fontId="6"/>
  </si>
  <si>
    <t>増額分（税込）</t>
    <rPh sb="4" eb="6">
      <t>ゼイコ</t>
    </rPh>
    <phoneticPr fontId="3"/>
  </si>
  <si>
    <t>消費税（10％）</t>
    <rPh sb="0" eb="3">
      <t>ショウヒゼイ</t>
    </rPh>
    <phoneticPr fontId="6"/>
  </si>
  <si>
    <t>消費税（10%）</t>
    <rPh sb="0" eb="3">
      <t>ショウヒゼイ</t>
    </rPh>
    <phoneticPr fontId="6"/>
  </si>
  <si>
    <t>改定による</t>
    <rPh sb="0" eb="2">
      <t>カイテイ</t>
    </rPh>
    <phoneticPr fontId="3"/>
  </si>
  <si>
    <t>下水道使用料(税抜）</t>
    <rPh sb="0" eb="3">
      <t>ゲスイドウ</t>
    </rPh>
    <rPh sb="3" eb="6">
      <t>シヨウリョウ</t>
    </rPh>
    <rPh sb="7" eb="8">
      <t>ゼイ</t>
    </rPh>
    <rPh sb="8" eb="9">
      <t>ヌ</t>
    </rPh>
    <phoneticPr fontId="6"/>
  </si>
  <si>
    <r>
      <t>1,000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を超えるもの</t>
    </r>
    <rPh sb="10" eb="11">
      <t>コ</t>
    </rPh>
    <phoneticPr fontId="6"/>
  </si>
  <si>
    <r>
      <t xml:space="preserve">   200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1,000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11" eb="12">
      <t>コ</t>
    </rPh>
    <phoneticPr fontId="6"/>
  </si>
  <si>
    <r>
      <t xml:space="preserve">   200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を超えるもの</t>
    </r>
    <rPh sb="11" eb="12">
      <t>コ</t>
    </rPh>
    <phoneticPr fontId="6"/>
  </si>
  <si>
    <r>
      <t xml:space="preserve">   100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 200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11" eb="12">
      <t>コ</t>
    </rPh>
    <phoneticPr fontId="6"/>
  </si>
  <si>
    <r>
      <t xml:space="preserve">   100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200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11" eb="12">
      <t>コ</t>
    </rPh>
    <phoneticPr fontId="6"/>
  </si>
  <si>
    <r>
      <t xml:space="preserve">     80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 100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12" eb="13">
      <t>コ</t>
    </rPh>
    <phoneticPr fontId="6"/>
  </si>
  <si>
    <r>
      <t xml:space="preserve">     80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100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12" eb="13">
      <t>コ</t>
    </rPh>
    <phoneticPr fontId="6"/>
  </si>
  <si>
    <r>
      <t xml:space="preserve">     60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   80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12" eb="13">
      <t>コ</t>
    </rPh>
    <phoneticPr fontId="6"/>
  </si>
  <si>
    <r>
      <t xml:space="preserve">     60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80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12" eb="13">
      <t>コ</t>
    </rPh>
    <phoneticPr fontId="6"/>
  </si>
  <si>
    <r>
      <t xml:space="preserve">     40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   60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12" eb="13">
      <t>コ</t>
    </rPh>
    <phoneticPr fontId="6"/>
  </si>
  <si>
    <r>
      <t xml:space="preserve">     40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60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12" eb="13">
      <t>コ</t>
    </rPh>
    <phoneticPr fontId="6"/>
  </si>
  <si>
    <r>
      <t xml:space="preserve">     20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   40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12" eb="13">
      <t>コ</t>
    </rPh>
    <phoneticPr fontId="6"/>
  </si>
  <si>
    <r>
      <t xml:space="preserve">     20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を超え   40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rPh sb="12" eb="13">
      <t>コ</t>
    </rPh>
    <phoneticPr fontId="6"/>
  </si>
  <si>
    <r>
      <t xml:space="preserve">     20 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 xml:space="preserve"> まで</t>
    </r>
    <phoneticPr fontId="6"/>
  </si>
  <si>
    <t>２か月の下水道使用料</t>
    <rPh sb="2" eb="3">
      <t>ゲツ</t>
    </rPh>
    <rPh sb="4" eb="10">
      <t>ゲスイドウシヨウリョウ</t>
    </rPh>
    <phoneticPr fontId="6"/>
  </si>
  <si>
    <t>← 入力してください。（通常は２か月ごとの請求となります。）</t>
    <rPh sb="2" eb="4">
      <t>ニュウリョク</t>
    </rPh>
    <rPh sb="12" eb="14">
      <t>ツウジョウ</t>
    </rPh>
    <rPh sb="17" eb="18">
      <t>ゲツ</t>
    </rPh>
    <rPh sb="21" eb="23">
      <t>セイキュウ</t>
    </rPh>
    <phoneticPr fontId="3"/>
  </si>
  <si>
    <r>
      <t>ｍ</t>
    </r>
    <r>
      <rPr>
        <b/>
        <vertAlign val="superscript"/>
        <sz val="12"/>
        <rFont val="游ゴシック"/>
        <family val="3"/>
        <charset val="128"/>
        <scheme val="minor"/>
      </rPr>
      <t>3</t>
    </r>
    <phoneticPr fontId="6"/>
  </si>
  <si>
    <t>２か月の使用水量：</t>
    <rPh sb="2" eb="3">
      <t>ゲツ</t>
    </rPh>
    <rPh sb="4" eb="5">
      <t>シ</t>
    </rPh>
    <rPh sb="5" eb="6">
      <t>ヨウ</t>
    </rPh>
    <rPh sb="6" eb="7">
      <t>ミズ</t>
    </rPh>
    <rPh sb="7" eb="8">
      <t>リョウ</t>
    </rPh>
    <phoneticPr fontId="6"/>
  </si>
  <si>
    <r>
      <t>下水道使用料計算シミュレーション</t>
    </r>
    <r>
      <rPr>
        <sz val="16"/>
        <color theme="1"/>
        <rFont val="游ゴシック"/>
        <family val="3"/>
        <charset val="128"/>
        <scheme val="minor"/>
      </rPr>
      <t>（令和７年４月１日から）</t>
    </r>
    <rPh sb="6" eb="8">
      <t>ケイサン</t>
    </rPh>
    <rPh sb="24" eb="25">
      <t>ニチ</t>
    </rPh>
    <phoneticPr fontId="6"/>
  </si>
  <si>
    <t>※ 下水道使用期間に令和７年３月３１日以前が含まれる場合、改定前の使用料が適用されます。</t>
    <rPh sb="2" eb="5">
      <t>ゲスイドウ</t>
    </rPh>
    <rPh sb="5" eb="7">
      <t>シヨウ</t>
    </rPh>
    <rPh sb="7" eb="9">
      <t>キカン</t>
    </rPh>
    <rPh sb="10" eb="12">
      <t>レイワ</t>
    </rPh>
    <rPh sb="13" eb="14">
      <t>ネン</t>
    </rPh>
    <rPh sb="15" eb="16">
      <t>ガツ</t>
    </rPh>
    <rPh sb="18" eb="19">
      <t>ニチ</t>
    </rPh>
    <rPh sb="19" eb="21">
      <t>イゼン</t>
    </rPh>
    <rPh sb="22" eb="23">
      <t>フク</t>
    </rPh>
    <rPh sb="26" eb="28">
      <t>バアイ</t>
    </rPh>
    <rPh sb="29" eb="31">
      <t>カイテイ</t>
    </rPh>
    <rPh sb="31" eb="32">
      <t>マエ</t>
    </rPh>
    <rPh sb="33" eb="36">
      <t>シヨウリョウ</t>
    </rPh>
    <rPh sb="37" eb="39">
      <t>テキヨウ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</si>
</sst>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0\ &quot;円/㎥&quot;"/>
    <numFmt numFmtId="178" formatCode="0\ &quot;円&quot;"/>
    <numFmt numFmtId="179" formatCode="#,##0\ &quot;円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sz val="6"/>
      <name val="ＭＳ Ｐ明朝"/>
      <family val="2"/>
      <charset val="128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4"/>
      <name val="游ゴシック"/>
      <family val="3"/>
      <charset val="128"/>
      <scheme val="minor"/>
    </font>
    <font>
      <b/>
      <vertAlign val="superscript"/>
      <sz val="12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 style="thick">
        <color rgb="FF0070C0"/>
      </left>
      <right/>
      <top style="thick">
        <color rgb="FF0070C0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>
      <alignment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176" fontId="2" fillId="3" borderId="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177" fontId="2" fillId="2" borderId="7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177" fontId="2" fillId="3" borderId="9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2" fillId="2" borderId="7" xfId="0" applyNumberFormat="1" applyFont="1" applyFill="1" applyBorder="1" applyAlignment="1">
      <alignment horizontal="center" vertical="center"/>
    </xf>
    <xf numFmtId="178" fontId="2" fillId="3" borderId="9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13" xfId="0" applyFont="1" applyBorder="1">
      <alignment vertical="center"/>
    </xf>
    <xf numFmtId="176" fontId="2" fillId="0" borderId="14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0" borderId="17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8" fillId="0" borderId="16" xfId="0" applyFont="1" applyBorder="1">
      <alignment vertical="center"/>
    </xf>
    <xf numFmtId="179" fontId="8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179" fontId="8" fillId="0" borderId="0" xfId="0" applyNumberFormat="1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179" fontId="8" fillId="2" borderId="18" xfId="0" applyNumberFormat="1" applyFont="1" applyFill="1" applyBorder="1" applyAlignment="1">
      <alignment vertical="center"/>
    </xf>
    <xf numFmtId="179" fontId="7" fillId="2" borderId="1" xfId="0" applyNumberFormat="1" applyFont="1" applyFill="1" applyBorder="1">
      <alignment vertical="center"/>
    </xf>
    <xf numFmtId="179" fontId="8" fillId="3" borderId="9" xfId="0" applyNumberFormat="1" applyFont="1" applyFill="1" applyBorder="1">
      <alignment vertical="center"/>
    </xf>
    <xf numFmtId="179" fontId="8" fillId="2" borderId="19" xfId="0" applyNumberFormat="1" applyFont="1" applyFill="1" applyBorder="1" applyAlignment="1">
      <alignment horizontal="center" vertical="center"/>
    </xf>
    <xf numFmtId="179" fontId="8" fillId="2" borderId="7" xfId="0" applyNumberFormat="1" applyFont="1" applyFill="1" applyBorder="1">
      <alignment vertical="center"/>
    </xf>
    <xf numFmtId="179" fontId="8" fillId="2" borderId="20" xfId="0" applyNumberFormat="1" applyFont="1" applyFill="1" applyBorder="1" applyAlignment="1">
      <alignment horizontal="center" vertical="center"/>
    </xf>
    <xf numFmtId="179" fontId="8" fillId="2" borderId="21" xfId="0" applyNumberFormat="1" applyFont="1" applyFill="1" applyBorder="1">
      <alignment vertical="center"/>
    </xf>
    <xf numFmtId="179" fontId="8" fillId="3" borderId="24" xfId="0" applyNumberFormat="1" applyFont="1" applyFill="1" applyBorder="1">
      <alignment vertical="center"/>
    </xf>
    <xf numFmtId="179" fontId="8" fillId="2" borderId="25" xfId="0" applyNumberFormat="1" applyFont="1" applyFill="1" applyBorder="1">
      <alignment vertical="center"/>
    </xf>
    <xf numFmtId="0" fontId="2" fillId="2" borderId="26" xfId="0" applyFont="1" applyFill="1" applyBorder="1" applyAlignment="1">
      <alignment vertical="center" wrapText="1"/>
    </xf>
    <xf numFmtId="179" fontId="8" fillId="3" borderId="28" xfId="0" applyNumberFormat="1" applyFont="1" applyFill="1" applyBorder="1">
      <alignment vertical="center"/>
    </xf>
    <xf numFmtId="0" fontId="8" fillId="3" borderId="29" xfId="0" applyFont="1" applyFill="1" applyBorder="1">
      <alignment vertical="center"/>
    </xf>
    <xf numFmtId="0" fontId="8" fillId="0" borderId="0" xfId="0" applyNumberFormat="1" applyFont="1" applyBorder="1">
      <alignment vertical="center"/>
    </xf>
    <xf numFmtId="176" fontId="8" fillId="0" borderId="0" xfId="0" applyNumberFormat="1" applyFont="1" applyBorder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10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2" fillId="0" borderId="31" xfId="0" applyFont="1" applyBorder="1">
      <alignment vertical="center"/>
    </xf>
    <xf numFmtId="176" fontId="2" fillId="0" borderId="32" xfId="0" applyNumberFormat="1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9" fillId="0" borderId="0" xfId="0" applyFont="1" applyAlignment="1">
      <alignment horizontal="center" vertical="center"/>
    </xf>
    <xf numFmtId="38" fontId="7" fillId="4" borderId="30" xfId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>
      <alignment horizontal="center" vertical="center" textRotation="255"/>
    </xf>
    <xf numFmtId="0" fontId="2" fillId="3" borderId="26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27" xfId="0" applyFont="1" applyFill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255"/>
    </xf>
    <xf numFmtId="0" fontId="2" fillId="3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36D0A-626F-4C3F-9444-7A6A9CCD773B}">
  <dimension ref="B2:J42"/>
  <sheetViews>
    <sheetView showGridLines="0" tabSelected="1" zoomScaleNormal="100" workbookViewId="0"/>
  </sheetViews>
  <sheetFormatPr defaultColWidth="9" defaultRowHeight="18.75" customHeight="1" x14ac:dyDescent="0.4"/>
  <cols>
    <col min="1" max="3" width="3.625" style="1" customWidth="1"/>
    <col min="4" max="4" width="32.625" style="1" customWidth="1"/>
    <col min="5" max="5" width="16.625" style="1" customWidth="1"/>
    <col min="6" max="6" width="3.625" style="1" bestFit="1" customWidth="1"/>
    <col min="7" max="7" width="32.625" style="1" customWidth="1"/>
    <col min="8" max="8" width="16.625" style="2" customWidth="1"/>
    <col min="9" max="9" width="16.375" style="2" bestFit="1" customWidth="1"/>
    <col min="10" max="11" width="3.625" style="1" customWidth="1"/>
    <col min="12" max="16384" width="9" style="1"/>
  </cols>
  <sheetData>
    <row r="2" spans="2:10" s="18" customFormat="1" ht="18.75" customHeight="1" x14ac:dyDescent="0.4">
      <c r="B2" s="67" t="s">
        <v>45</v>
      </c>
      <c r="C2" s="67"/>
      <c r="D2" s="67"/>
      <c r="E2" s="67"/>
      <c r="F2" s="67"/>
      <c r="G2" s="67"/>
      <c r="H2" s="67"/>
      <c r="I2" s="67"/>
    </row>
    <row r="3" spans="2:10" s="18" customFormat="1" ht="18.75" customHeight="1" thickBot="1" x14ac:dyDescent="0.45">
      <c r="B3" s="61"/>
      <c r="C3" s="61"/>
      <c r="D3" s="61"/>
      <c r="E3" s="61"/>
      <c r="F3" s="61"/>
      <c r="G3" s="61"/>
      <c r="H3" s="61"/>
      <c r="I3" s="61"/>
    </row>
    <row r="4" spans="2:10" ht="18.75" customHeight="1" thickTop="1" thickBot="1" x14ac:dyDescent="0.45">
      <c r="B4" s="60"/>
      <c r="C4" s="59"/>
      <c r="D4" s="59"/>
      <c r="E4" s="59"/>
      <c r="F4" s="59"/>
      <c r="G4" s="59"/>
      <c r="H4" s="58"/>
      <c r="I4" s="58"/>
      <c r="J4" s="57"/>
    </row>
    <row r="5" spans="2:10" s="28" customFormat="1" ht="18.75" customHeight="1" thickBot="1" x14ac:dyDescent="0.45">
      <c r="B5" s="35"/>
      <c r="C5" s="52"/>
      <c r="D5" s="56" t="s">
        <v>44</v>
      </c>
      <c r="E5" s="62"/>
      <c r="F5" s="54" t="s">
        <v>43</v>
      </c>
      <c r="G5" s="53" t="s">
        <v>42</v>
      </c>
      <c r="H5" s="50"/>
      <c r="I5" s="49"/>
      <c r="J5" s="29"/>
    </row>
    <row r="6" spans="2:10" s="28" customFormat="1" ht="18.75" customHeight="1" x14ac:dyDescent="0.4">
      <c r="B6" s="35"/>
      <c r="C6" s="52"/>
      <c r="D6" s="55"/>
      <c r="E6" s="53"/>
      <c r="F6" s="54"/>
      <c r="G6" s="53"/>
      <c r="H6" s="50"/>
      <c r="I6" s="49"/>
      <c r="J6" s="29"/>
    </row>
    <row r="7" spans="2:10" s="28" customFormat="1" ht="18.75" customHeight="1" thickBot="1" x14ac:dyDescent="0.45">
      <c r="B7" s="35"/>
      <c r="C7" s="52" t="s">
        <v>41</v>
      </c>
      <c r="D7" s="52"/>
      <c r="E7" s="51"/>
      <c r="F7" s="51"/>
      <c r="G7" s="27"/>
      <c r="H7" s="50"/>
      <c r="I7" s="49"/>
      <c r="J7" s="29"/>
    </row>
    <row r="8" spans="2:10" s="28" customFormat="1" ht="18.75" customHeight="1" x14ac:dyDescent="0.4">
      <c r="B8" s="35"/>
      <c r="C8" s="68" t="s">
        <v>15</v>
      </c>
      <c r="D8" s="68"/>
      <c r="E8" s="69"/>
      <c r="F8" s="70" t="s">
        <v>14</v>
      </c>
      <c r="G8" s="71"/>
      <c r="H8" s="72"/>
      <c r="I8" s="34"/>
      <c r="J8" s="29"/>
    </row>
    <row r="9" spans="2:10" s="28" customFormat="1" ht="18.75" customHeight="1" x14ac:dyDescent="0.4">
      <c r="B9" s="35"/>
      <c r="C9" s="73" t="s">
        <v>10</v>
      </c>
      <c r="D9" s="73"/>
      <c r="E9" s="39" t="str">
        <f>IF($E$5="","",$E$32*2)</f>
        <v/>
      </c>
      <c r="F9" s="74" t="s">
        <v>10</v>
      </c>
      <c r="G9" s="75"/>
      <c r="H9" s="41" t="str">
        <f>IF($E$5="","",$H$32*2)</f>
        <v/>
      </c>
      <c r="I9" s="30"/>
      <c r="J9" s="29"/>
    </row>
    <row r="10" spans="2:10" s="28" customFormat="1" ht="18.75" customHeight="1" x14ac:dyDescent="0.4">
      <c r="B10" s="35"/>
      <c r="C10" s="63" t="s">
        <v>9</v>
      </c>
      <c r="D10" s="11" t="s">
        <v>40</v>
      </c>
      <c r="E10" s="39" t="str">
        <f>IF($E$5&lt;1,"",MIN($E$5,20)*$E$33)</f>
        <v/>
      </c>
      <c r="F10" s="65" t="s">
        <v>9</v>
      </c>
      <c r="G10" s="9" t="s">
        <v>40</v>
      </c>
      <c r="H10" s="41" t="str">
        <f>IF($E$5&lt;1,"",MIN($E$5,20)*$H$33)</f>
        <v/>
      </c>
      <c r="I10" s="30"/>
      <c r="J10" s="29"/>
    </row>
    <row r="11" spans="2:10" s="28" customFormat="1" ht="18.75" customHeight="1" x14ac:dyDescent="0.4">
      <c r="B11" s="35"/>
      <c r="C11" s="63"/>
      <c r="D11" s="11" t="s">
        <v>39</v>
      </c>
      <c r="E11" s="39" t="str">
        <f>IF($E$5&lt;21,"",(MIN($E$5,40)-20)*$E$34)</f>
        <v/>
      </c>
      <c r="F11" s="65"/>
      <c r="G11" s="9" t="s">
        <v>38</v>
      </c>
      <c r="H11" s="41" t="str">
        <f>IF($E$5&lt;21,"",(MIN($E$5,40)-20)*$H$34)</f>
        <v/>
      </c>
      <c r="I11" s="30"/>
      <c r="J11" s="29"/>
    </row>
    <row r="12" spans="2:10" s="28" customFormat="1" ht="18.75" customHeight="1" x14ac:dyDescent="0.4">
      <c r="B12" s="35"/>
      <c r="C12" s="63"/>
      <c r="D12" s="11" t="s">
        <v>37</v>
      </c>
      <c r="E12" s="39" t="str">
        <f>IF($E$5&lt;41,"",(MIN($E$5,60)-40)*$E$35)</f>
        <v/>
      </c>
      <c r="F12" s="65"/>
      <c r="G12" s="9" t="s">
        <v>36</v>
      </c>
      <c r="H12" s="41" t="str">
        <f>IF($E$5&lt;41,"",(MIN($E$5,60)-40)*$H$35)</f>
        <v/>
      </c>
      <c r="I12" s="30"/>
      <c r="J12" s="29"/>
    </row>
    <row r="13" spans="2:10" s="28" customFormat="1" ht="18.75" customHeight="1" x14ac:dyDescent="0.4">
      <c r="B13" s="35"/>
      <c r="C13" s="63"/>
      <c r="D13" s="11" t="s">
        <v>35</v>
      </c>
      <c r="E13" s="39" t="str">
        <f>IF($E$5&lt;61,"",(MIN($E$5,80)-60)*$E$36)</f>
        <v/>
      </c>
      <c r="F13" s="65"/>
      <c r="G13" s="9" t="s">
        <v>34</v>
      </c>
      <c r="H13" s="41" t="str">
        <f>IF($E$5&lt;61,"",(MIN($E$5,80)-60)*$H$36)</f>
        <v/>
      </c>
      <c r="I13" s="30"/>
      <c r="J13" s="29"/>
    </row>
    <row r="14" spans="2:10" s="28" customFormat="1" ht="18.75" customHeight="1" x14ac:dyDescent="0.4">
      <c r="B14" s="35"/>
      <c r="C14" s="63"/>
      <c r="D14" s="11" t="s">
        <v>33</v>
      </c>
      <c r="E14" s="39" t="str">
        <f>IF($E$5&lt;81,"",(MIN($E$5,100)-80)*$E$37)</f>
        <v/>
      </c>
      <c r="F14" s="65"/>
      <c r="G14" s="9" t="s">
        <v>32</v>
      </c>
      <c r="H14" s="41" t="str">
        <f>IF($E$5&lt;81,"",(MIN($E$5,100)-80)*$H$37)</f>
        <v/>
      </c>
      <c r="I14" s="30"/>
      <c r="J14" s="29"/>
    </row>
    <row r="15" spans="2:10" s="28" customFormat="1" ht="18.75" customHeight="1" x14ac:dyDescent="0.4">
      <c r="B15" s="35"/>
      <c r="C15" s="63"/>
      <c r="D15" s="11" t="s">
        <v>31</v>
      </c>
      <c r="E15" s="39" t="str">
        <f>IF($E$5&lt;101,"",(MIN($E$5,200)-100)*$E$38)</f>
        <v/>
      </c>
      <c r="F15" s="65"/>
      <c r="G15" s="9" t="s">
        <v>30</v>
      </c>
      <c r="H15" s="41" t="str">
        <f>IF($E$5&lt;101,"",(MIN($E$5,200)-100)*$H$38)</f>
        <v/>
      </c>
      <c r="I15" s="30"/>
      <c r="J15" s="29"/>
    </row>
    <row r="16" spans="2:10" s="28" customFormat="1" ht="18.75" customHeight="1" x14ac:dyDescent="0.4">
      <c r="B16" s="35"/>
      <c r="C16" s="63"/>
      <c r="D16" s="11" t="s">
        <v>29</v>
      </c>
      <c r="E16" s="39" t="str">
        <f>IF($E$5&lt;201,"",($E$5-200)*$E$39)</f>
        <v/>
      </c>
      <c r="F16" s="65"/>
      <c r="G16" s="9" t="s">
        <v>28</v>
      </c>
      <c r="H16" s="41" t="str">
        <f>IF($E$5&lt;201,"",(MIN($E$5,1000)-200)*$H$39)</f>
        <v/>
      </c>
      <c r="I16" s="30"/>
      <c r="J16" s="29"/>
    </row>
    <row r="17" spans="2:10" s="28" customFormat="1" ht="18.75" customHeight="1" thickBot="1" x14ac:dyDescent="0.45">
      <c r="B17" s="35"/>
      <c r="C17" s="64"/>
      <c r="D17" s="48"/>
      <c r="E17" s="47"/>
      <c r="F17" s="66"/>
      <c r="G17" s="46" t="s">
        <v>27</v>
      </c>
      <c r="H17" s="45" t="str">
        <f>IF($E$5&lt;1001,"",($E$5-1000)*$H$40)</f>
        <v/>
      </c>
      <c r="I17" s="30"/>
      <c r="J17" s="29"/>
    </row>
    <row r="18" spans="2:10" s="28" customFormat="1" ht="18.75" customHeight="1" thickTop="1" x14ac:dyDescent="0.4">
      <c r="B18" s="35"/>
      <c r="C18" s="76" t="s">
        <v>26</v>
      </c>
      <c r="D18" s="76"/>
      <c r="E18" s="44" t="str">
        <f>IF($E$5="","",SUM(E9:E17))</f>
        <v/>
      </c>
      <c r="F18" s="77" t="s">
        <v>26</v>
      </c>
      <c r="G18" s="78"/>
      <c r="H18" s="43" t="str">
        <f>IF($E$5="","",SUM(H9:H17))</f>
        <v/>
      </c>
      <c r="I18" s="42" t="s">
        <v>25</v>
      </c>
      <c r="J18" s="29"/>
    </row>
    <row r="19" spans="2:10" s="28" customFormat="1" ht="18.75" customHeight="1" x14ac:dyDescent="0.4">
      <c r="B19" s="35"/>
      <c r="C19" s="68" t="s">
        <v>24</v>
      </c>
      <c r="D19" s="68"/>
      <c r="E19" s="39" t="str">
        <f>IF($E$5="","",ROUNDDOWN(E18*10%,0))</f>
        <v/>
      </c>
      <c r="F19" s="79" t="s">
        <v>23</v>
      </c>
      <c r="G19" s="80"/>
      <c r="H19" s="41" t="str">
        <f>IF($E$5="","",ROUNDDOWN(H18*10%,0))</f>
        <v/>
      </c>
      <c r="I19" s="40" t="s">
        <v>22</v>
      </c>
      <c r="J19" s="29"/>
    </row>
    <row r="20" spans="2:10" s="28" customFormat="1" ht="18.75" customHeight="1" thickBot="1" x14ac:dyDescent="0.45">
      <c r="B20" s="35"/>
      <c r="C20" s="68" t="s">
        <v>21</v>
      </c>
      <c r="D20" s="68"/>
      <c r="E20" s="39" t="str">
        <f>IF($E$5="","",SUM(E18:E19))</f>
        <v/>
      </c>
      <c r="F20" s="81" t="s">
        <v>21</v>
      </c>
      <c r="G20" s="82"/>
      <c r="H20" s="38" t="str">
        <f>IF($E$5="","",SUM(H18:H19))</f>
        <v/>
      </c>
      <c r="I20" s="37" t="str">
        <f>IF($E$5="","",H20-E20)</f>
        <v/>
      </c>
      <c r="J20" s="29"/>
    </row>
    <row r="21" spans="2:10" s="28" customFormat="1" ht="18.75" customHeight="1" x14ac:dyDescent="0.4">
      <c r="B21" s="35"/>
      <c r="C21" s="34"/>
      <c r="D21" s="34"/>
      <c r="E21" s="33"/>
      <c r="F21" s="32"/>
      <c r="G21" s="32"/>
      <c r="H21" s="31"/>
      <c r="I21" s="30"/>
      <c r="J21" s="29"/>
    </row>
    <row r="22" spans="2:10" s="28" customFormat="1" ht="18.75" customHeight="1" x14ac:dyDescent="0.4">
      <c r="B22" s="35"/>
      <c r="C22" s="34"/>
      <c r="D22" s="36" t="s">
        <v>20</v>
      </c>
      <c r="E22" s="33"/>
      <c r="F22" s="32"/>
      <c r="G22" s="32"/>
      <c r="H22" s="31"/>
      <c r="I22" s="30"/>
      <c r="J22" s="29"/>
    </row>
    <row r="23" spans="2:10" s="28" customFormat="1" ht="18.75" customHeight="1" x14ac:dyDescent="0.4">
      <c r="B23" s="35"/>
      <c r="C23" s="34"/>
      <c r="D23" s="28" t="s">
        <v>46</v>
      </c>
      <c r="E23" s="33"/>
      <c r="F23" s="32"/>
      <c r="G23" s="32"/>
      <c r="H23" s="31"/>
      <c r="I23" s="30"/>
      <c r="J23" s="29"/>
    </row>
    <row r="24" spans="2:10" ht="18.75" customHeight="1" x14ac:dyDescent="0.4">
      <c r="B24" s="26"/>
      <c r="C24" s="25"/>
      <c r="D24" s="27" t="s">
        <v>19</v>
      </c>
      <c r="E24" s="25"/>
      <c r="F24" s="25"/>
      <c r="G24" s="25"/>
      <c r="H24" s="24"/>
      <c r="I24" s="24"/>
      <c r="J24" s="23"/>
    </row>
    <row r="25" spans="2:10" ht="18.75" customHeight="1" x14ac:dyDescent="0.4">
      <c r="B25" s="26"/>
      <c r="C25" s="25"/>
      <c r="D25" s="27" t="s">
        <v>18</v>
      </c>
      <c r="E25" s="25"/>
      <c r="F25" s="25"/>
      <c r="G25" s="25"/>
      <c r="H25" s="24"/>
      <c r="I25" s="24"/>
      <c r="J25" s="23"/>
    </row>
    <row r="26" spans="2:10" ht="18.75" customHeight="1" x14ac:dyDescent="0.4">
      <c r="B26" s="26"/>
      <c r="C26" s="25"/>
      <c r="D26" s="25" t="s">
        <v>17</v>
      </c>
      <c r="E26" s="25"/>
      <c r="F26" s="25"/>
      <c r="G26" s="25"/>
      <c r="H26" s="24"/>
      <c r="I26" s="24"/>
      <c r="J26" s="23"/>
    </row>
    <row r="27" spans="2:10" ht="18.75" customHeight="1" thickBot="1" x14ac:dyDescent="0.45">
      <c r="B27" s="22"/>
      <c r="C27" s="21"/>
      <c r="D27" s="21"/>
      <c r="E27" s="21"/>
      <c r="F27" s="21"/>
      <c r="G27" s="21"/>
      <c r="H27" s="20"/>
      <c r="I27" s="20"/>
      <c r="J27" s="19"/>
    </row>
    <row r="28" spans="2:10" ht="18.75" customHeight="1" thickTop="1" x14ac:dyDescent="0.4"/>
    <row r="29" spans="2:10" ht="18.75" customHeight="1" thickBot="1" x14ac:dyDescent="0.45">
      <c r="C29" s="18" t="s">
        <v>16</v>
      </c>
      <c r="D29" s="18"/>
    </row>
    <row r="30" spans="2:10" ht="18.75" customHeight="1" x14ac:dyDescent="0.4">
      <c r="C30" s="68" t="s">
        <v>15</v>
      </c>
      <c r="D30" s="68"/>
      <c r="E30" s="69"/>
      <c r="F30" s="70" t="s">
        <v>14</v>
      </c>
      <c r="G30" s="71"/>
      <c r="H30" s="72"/>
    </row>
    <row r="31" spans="2:10" s="12" customFormat="1" ht="18.75" customHeight="1" x14ac:dyDescent="0.4">
      <c r="C31" s="84" t="s">
        <v>12</v>
      </c>
      <c r="D31" s="84"/>
      <c r="E31" s="17" t="s">
        <v>13</v>
      </c>
      <c r="F31" s="85" t="s">
        <v>12</v>
      </c>
      <c r="G31" s="86"/>
      <c r="H31" s="16" t="s">
        <v>11</v>
      </c>
      <c r="I31" s="13"/>
    </row>
    <row r="32" spans="2:10" s="12" customFormat="1" ht="18.75" customHeight="1" x14ac:dyDescent="0.4">
      <c r="C32" s="73" t="s">
        <v>10</v>
      </c>
      <c r="D32" s="73"/>
      <c r="E32" s="15">
        <v>600</v>
      </c>
      <c r="F32" s="74" t="s">
        <v>10</v>
      </c>
      <c r="G32" s="75"/>
      <c r="H32" s="14">
        <v>840</v>
      </c>
      <c r="I32" s="13"/>
    </row>
    <row r="33" spans="3:9" ht="18.75" customHeight="1" x14ac:dyDescent="0.4">
      <c r="C33" s="63" t="s">
        <v>9</v>
      </c>
      <c r="D33" s="11" t="s">
        <v>8</v>
      </c>
      <c r="E33" s="10">
        <v>30</v>
      </c>
      <c r="F33" s="65" t="s">
        <v>9</v>
      </c>
      <c r="G33" s="9" t="s">
        <v>8</v>
      </c>
      <c r="H33" s="8">
        <v>40</v>
      </c>
    </row>
    <row r="34" spans="3:9" ht="18.75" customHeight="1" x14ac:dyDescent="0.4">
      <c r="C34" s="63"/>
      <c r="D34" s="11" t="s">
        <v>7</v>
      </c>
      <c r="E34" s="10">
        <v>100</v>
      </c>
      <c r="F34" s="65"/>
      <c r="G34" s="9" t="s">
        <v>7</v>
      </c>
      <c r="H34" s="8">
        <v>120</v>
      </c>
    </row>
    <row r="35" spans="3:9" ht="18.75" customHeight="1" x14ac:dyDescent="0.4">
      <c r="C35" s="63"/>
      <c r="D35" s="11" t="s">
        <v>6</v>
      </c>
      <c r="E35" s="10">
        <v>110</v>
      </c>
      <c r="F35" s="65"/>
      <c r="G35" s="9" t="s">
        <v>6</v>
      </c>
      <c r="H35" s="8">
        <v>130</v>
      </c>
    </row>
    <row r="36" spans="3:9" ht="18.75" customHeight="1" x14ac:dyDescent="0.4">
      <c r="C36" s="63"/>
      <c r="D36" s="11" t="s">
        <v>5</v>
      </c>
      <c r="E36" s="10">
        <v>130</v>
      </c>
      <c r="F36" s="65"/>
      <c r="G36" s="9" t="s">
        <v>5</v>
      </c>
      <c r="H36" s="8">
        <v>150</v>
      </c>
    </row>
    <row r="37" spans="3:9" ht="18.75" customHeight="1" x14ac:dyDescent="0.4">
      <c r="C37" s="63"/>
      <c r="D37" s="11" t="s">
        <v>4</v>
      </c>
      <c r="E37" s="10">
        <v>150</v>
      </c>
      <c r="F37" s="65"/>
      <c r="G37" s="9" t="s">
        <v>4</v>
      </c>
      <c r="H37" s="8">
        <v>170</v>
      </c>
      <c r="I37" s="1"/>
    </row>
    <row r="38" spans="3:9" ht="18.75" customHeight="1" x14ac:dyDescent="0.4">
      <c r="C38" s="63"/>
      <c r="D38" s="11" t="s">
        <v>3</v>
      </c>
      <c r="E38" s="10">
        <v>200</v>
      </c>
      <c r="F38" s="65"/>
      <c r="G38" s="9" t="s">
        <v>3</v>
      </c>
      <c r="H38" s="8">
        <v>210</v>
      </c>
      <c r="I38" s="1"/>
    </row>
    <row r="39" spans="3:9" ht="18.75" customHeight="1" x14ac:dyDescent="0.4">
      <c r="C39" s="63"/>
      <c r="D39" s="11" t="s">
        <v>2</v>
      </c>
      <c r="E39" s="10">
        <v>220</v>
      </c>
      <c r="F39" s="65"/>
      <c r="G39" s="9" t="s">
        <v>1</v>
      </c>
      <c r="H39" s="8">
        <v>240</v>
      </c>
      <c r="I39" s="1"/>
    </row>
    <row r="40" spans="3:9" ht="18.75" customHeight="1" thickBot="1" x14ac:dyDescent="0.45">
      <c r="C40" s="63"/>
      <c r="D40" s="7"/>
      <c r="E40" s="6"/>
      <c r="F40" s="83"/>
      <c r="G40" s="5" t="s">
        <v>0</v>
      </c>
      <c r="H40" s="4">
        <v>256</v>
      </c>
      <c r="I40" s="1"/>
    </row>
    <row r="42" spans="3:9" ht="18.75" customHeight="1" x14ac:dyDescent="0.4">
      <c r="D42" s="3"/>
    </row>
  </sheetData>
  <sheetProtection algorithmName="SHA-512" hashValue="nYjEECVyFj1x5BBO7Z616357VqGcS6m8AKOL3Ez0jXAZzLPnDLzJ4tPPJE0stm1VtcVu8W1uQWeaGOwZ25OnQg==" saltValue="SCs6y6cXG8JwRSsgbJ5jxQ==" spinCount="100000" sheet="1" objects="1" scenarios="1"/>
  <mergeCells count="21">
    <mergeCell ref="C33:C40"/>
    <mergeCell ref="F33:F40"/>
    <mergeCell ref="C30:E30"/>
    <mergeCell ref="F30:H30"/>
    <mergeCell ref="C31:D31"/>
    <mergeCell ref="F31:G31"/>
    <mergeCell ref="C32:D32"/>
    <mergeCell ref="F32:G32"/>
    <mergeCell ref="C18:D18"/>
    <mergeCell ref="F18:G18"/>
    <mergeCell ref="C19:D19"/>
    <mergeCell ref="F19:G19"/>
    <mergeCell ref="C20:D20"/>
    <mergeCell ref="F20:G20"/>
    <mergeCell ref="C10:C17"/>
    <mergeCell ref="F10:F17"/>
    <mergeCell ref="B2:I2"/>
    <mergeCell ref="C8:E8"/>
    <mergeCell ref="F8:H8"/>
    <mergeCell ref="C9:D9"/>
    <mergeCell ref="F9:G9"/>
  </mergeCells>
  <phoneticPr fontId="3"/>
  <dataValidations count="1">
    <dataValidation type="whole" allowBlank="1" showInputMessage="1" showErrorMessage="1" sqref="E5" xr:uid="{DCE7CBFE-1656-4A89-B414-ECE1A7D768B3}">
      <formula1>0</formula1>
      <formula2>9.99999999999999E+57</formula2>
    </dataValidation>
  </dataValidation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下水道使用料計算シミュレーション</vt:lpstr>
      <vt:lpstr>下水道使用料計算シミュレーション!Print_Area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日進市役所</dc:creator>
  <cp:lastModifiedBy>Administrator</cp:lastModifiedBy>
  <cp:lastPrinted>2024-09-18T07:56:41Z</cp:lastPrinted>
  <dcterms:created xsi:type="dcterms:W3CDTF">2024-09-02T01:40:53Z</dcterms:created>
  <dcterms:modified xsi:type="dcterms:W3CDTF">2024-10-08T09:22:42Z</dcterms:modified>
</cp:coreProperties>
</file>