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is-server\企画政策課\08-統計係\72_にっしんの統計書\R7\"/>
    </mc:Choice>
  </mc:AlternateContent>
  <xr:revisionPtr revIDLastSave="0" documentId="13_ncr:1_{280F8DA3-E07C-4E4B-B1C0-600543FFA3F2}" xr6:coauthVersionLast="47" xr6:coauthVersionMax="47" xr10:uidLastSave="{00000000-0000-0000-0000-000000000000}"/>
  <bookViews>
    <workbookView xWindow="-120" yWindow="-120" windowWidth="29040" windowHeight="15840" tabRatio="940" firstSheet="1" activeTab="6" xr2:uid="{00000000-000D-0000-FFFF-FFFF00000000}"/>
  </bookViews>
  <sheets>
    <sheet name="表紙" sheetId="1" r:id="rId1"/>
    <sheet name="市民憲章等" sheetId="86" r:id="rId2"/>
    <sheet name="市章等" sheetId="52" r:id="rId3"/>
    <sheet name="注記及び記号" sheetId="44" r:id="rId4"/>
    <sheet name="もくじ1" sheetId="40" r:id="rId5"/>
    <sheet name="もくじ2" sheetId="41" r:id="rId6"/>
    <sheet name="もくじ3" sheetId="91" r:id="rId7"/>
    <sheet name="1土地(1)(2)" sheetId="43" r:id="rId8"/>
    <sheet name="2土地(3)" sheetId="42" r:id="rId9"/>
    <sheet name="3-4土地(4)" sheetId="93" r:id="rId10"/>
    <sheet name="5-6人口(1)" sheetId="47" r:id="rId11"/>
    <sheet name="7人口(2)" sheetId="45" r:id="rId12"/>
    <sheet name="8-11人口(3)" sheetId="92" r:id="rId13"/>
    <sheet name="12人口(4)(5)（グラフ）" sheetId="55" r:id="rId14"/>
    <sheet name="13国勢調査(1)" sheetId="48" r:id="rId15"/>
    <sheet name="14国勢調査(2)" sheetId="49" r:id="rId16"/>
    <sheet name="15国勢調査(3)(4)" sheetId="50" r:id="rId17"/>
    <sheet name="16国勢調査(5)" sheetId="59" r:id="rId18"/>
    <sheet name="17国勢調査(6)" sheetId="60" r:id="rId19"/>
    <sheet name="18農業(1)(2)(3)" sheetId="61" r:id="rId20"/>
    <sheet name="19事業所(1)(2)" sheetId="62" r:id="rId21"/>
    <sheet name="20工業(1)" sheetId="66" r:id="rId22"/>
    <sheet name="21工業(2)" sheetId="65" r:id="rId23"/>
    <sheet name="22商業(1)グラフ" sheetId="67" r:id="rId24"/>
    <sheet name="23商業(2)" sheetId="68" r:id="rId25"/>
    <sheet name="24教育(1)(2)(3)" sheetId="94" r:id="rId26"/>
    <sheet name="25教育(4)(5)" sheetId="95" r:id="rId27"/>
    <sheet name="26教育(6)" sheetId="74" r:id="rId28"/>
    <sheet name="27福祉(1)" sheetId="75" r:id="rId29"/>
    <sheet name="28福祉(2)(3)" sheetId="89" r:id="rId30"/>
    <sheet name="29福祉(4)(5)" sheetId="77" r:id="rId31"/>
    <sheet name="30福祉(6)(7)" sheetId="78" r:id="rId32"/>
    <sheet name="31福祉(8)" sheetId="90" r:id="rId33"/>
    <sheet name="32保健環境(1)～(3)治安(1)" sheetId="79" r:id="rId34"/>
    <sheet name="33治安(2)～(4)財政(1)" sheetId="80" r:id="rId35"/>
    <sheet name="34財政(2)" sheetId="81" r:id="rId36"/>
    <sheet name="35財政(3)" sheetId="82" r:id="rId37"/>
    <sheet name="36財政(4)(5)" sheetId="83" r:id="rId38"/>
  </sheets>
  <definedNames>
    <definedName name="_1総人口_小字年齢別" localSheetId="25">#REF!</definedName>
    <definedName name="_1総人口_小字年齢別" localSheetId="26">#REF!</definedName>
    <definedName name="_1総人口_小字年齢別" localSheetId="9">#REF!</definedName>
    <definedName name="_1総人口_小字年齢別">#REF!</definedName>
    <definedName name="_xlnm._FilterDatabase" localSheetId="21" hidden="1">'20工業(1)'!$D$4:$G$29</definedName>
    <definedName name="_xlnm.Print_Area" localSheetId="13">'12人口(4)(5)（グラフ）'!$A$1:$J$58</definedName>
    <definedName name="_xlnm.Print_Area" localSheetId="14">'13国勢調査(1)'!$A$1:$K$33</definedName>
    <definedName name="_xlnm.Print_Area" localSheetId="15">'14国勢調査(2)'!$B$1:$L$30</definedName>
    <definedName name="_xlnm.Print_Area" localSheetId="16">'15国勢調査(3)(4)'!$A$1:$M$32</definedName>
    <definedName name="_xlnm.Print_Area" localSheetId="17">'16国勢調査(5)'!$A$1:$K$40</definedName>
    <definedName name="_xlnm.Print_Area" localSheetId="18">'17国勢調査(6)'!$A$1:$K$40</definedName>
    <definedName name="_xlnm.Print_Area" localSheetId="19">'18農業(1)(2)(3)'!$A$1:$M$45</definedName>
    <definedName name="_xlnm.Print_Area" localSheetId="20">'19事業所(1)(2)'!$A$1:$G$40</definedName>
    <definedName name="_xlnm.Print_Area" localSheetId="7">'1土地(1)(2)'!$A$1:$I$31</definedName>
    <definedName name="_xlnm.Print_Area" localSheetId="21">'20工業(1)'!$A$1:$G$29</definedName>
    <definedName name="_xlnm.Print_Area" localSheetId="22">'21工業(2)'!$A$1:$G$20</definedName>
    <definedName name="_xlnm.Print_Area" localSheetId="23">'22商業(1)グラフ'!$A$1:$G$38</definedName>
    <definedName name="_xlnm.Print_Area" localSheetId="24">'23商業(2)'!$A$1:$H$26</definedName>
    <definedName name="_xlnm.Print_Area" localSheetId="25">'24教育(1)(2)(3)'!$A$1:$O$44</definedName>
    <definedName name="_xlnm.Print_Area" localSheetId="26">'25教育(4)(5)'!$A$1:$L$35</definedName>
    <definedName name="_xlnm.Print_Area" localSheetId="27">'26教育(6)'!$A$1:$K$30</definedName>
    <definedName name="_xlnm.Print_Area" localSheetId="28">'27福祉(1)'!$A$1:$L$28</definedName>
    <definedName name="_xlnm.Print_Area" localSheetId="30">'29福祉(4)(5)'!$A$1:$I$34</definedName>
    <definedName name="_xlnm.Print_Area" localSheetId="8">'2土地(3)'!$A$1:$I$30</definedName>
    <definedName name="_xlnm.Print_Area" localSheetId="31">'30福祉(6)(7)'!$A$1:$J$38</definedName>
    <definedName name="_xlnm.Print_Area" localSheetId="32">'31福祉(8)'!$A$1:$V$36</definedName>
    <definedName name="_xlnm.Print_Area" localSheetId="33">'32保健環境(1)～(3)治安(1)'!$A$1:$R$36</definedName>
    <definedName name="_xlnm.Print_Area" localSheetId="34">'33治安(2)～(4)財政(1)'!$A$1:$P$35</definedName>
    <definedName name="_xlnm.Print_Area" localSheetId="35">'34財政(2)'!$A$1:$I$43</definedName>
    <definedName name="_xlnm.Print_Area" localSheetId="9">'3-4土地(4)'!$A$1:$O$65</definedName>
    <definedName name="_xlnm.Print_Area" localSheetId="36">'35財政(3)'!$A$1:$I$32</definedName>
    <definedName name="_xlnm.Print_Area" localSheetId="37">'36財政(4)(5)'!$A$1:$J$33</definedName>
    <definedName name="_xlnm.Print_Area" localSheetId="10">'5-6人口(1)'!$A$1:$I$80</definedName>
    <definedName name="_xlnm.Print_Area" localSheetId="11">'7人口(2)'!$A$1:$J$34</definedName>
    <definedName name="_xlnm.Print_Area" localSheetId="12">'8-11人口(3)'!$A$1:$J$238</definedName>
    <definedName name="_xlnm.Print_Area" localSheetId="4">もくじ1!$A$1:$I$41</definedName>
    <definedName name="_xlnm.Print_Area" localSheetId="5">もくじ2!$A$1:$I$41</definedName>
    <definedName name="_xlnm.Print_Area" localSheetId="6">もくじ3!$A$1:$I$42</definedName>
    <definedName name="_xlnm.Print_Area" localSheetId="2">市章等!$A$1:$I$40</definedName>
    <definedName name="_xlnm.Print_Area" localSheetId="1">市民憲章等!$A$1:$I$83</definedName>
    <definedName name="_xlnm.Print_Area" localSheetId="3">注記及び記号!$A$1:$J$38</definedName>
    <definedName name="_xlnm.Print_Area" localSheetId="0">表紙!$A$1:$I$39</definedName>
    <definedName name="_xlnm.Print_Titles" localSheetId="14">'13国勢調査(1)'!$4:$5</definedName>
    <definedName name="_xlnm.Print_Titles" localSheetId="15">'14国勢調査(2)'!$4:$5</definedName>
    <definedName name="_xlnm.Print_Titles" localSheetId="16">'15国勢調査(3)(4)'!$4:$4</definedName>
    <definedName name="_xlnm.Print_Titles" localSheetId="17">'16国勢調査(5)'!$4:$4</definedName>
    <definedName name="_xlnm.Print_Titles" localSheetId="18">'17国勢調査(6)'!$4:$4</definedName>
    <definedName name="_xlnm.Print_Titles" localSheetId="19">'18農業(1)(2)(3)'!$5:$5</definedName>
    <definedName name="_xlnm.Print_Titles" localSheetId="20">'19事業所(1)(2)'!$4:$4</definedName>
    <definedName name="_xlnm.Print_Titles" localSheetId="22">'21工業(2)'!#REF!</definedName>
    <definedName name="_xlnm.Print_Titles" localSheetId="25">'24教育(1)(2)(3)'!$4:$4</definedName>
    <definedName name="_xlnm.Print_Titles" localSheetId="32">'31福祉(8)'!$5:$5</definedName>
    <definedName name="_xlnm.Print_Titles" localSheetId="10">'5-6人口(1)'!$4:$5</definedName>
    <definedName name="小世帯数" localSheetId="25">#REF!</definedName>
    <definedName name="小世帯数" localSheetId="26">#REF!</definedName>
    <definedName name="小世帯数" localSheetId="9">#REF!</definedName>
    <definedName name="小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74" l="1"/>
  <c r="E17" i="74"/>
  <c r="D17" i="74"/>
  <c r="F34" i="79"/>
  <c r="J75" i="47"/>
  <c r="J74" i="47"/>
  <c r="I75" i="47"/>
  <c r="J6" i="45"/>
  <c r="G75" i="47"/>
  <c r="F75" i="47"/>
  <c r="C13" i="74" l="1"/>
  <c r="I4" i="82" l="1"/>
  <c r="J5" i="81"/>
  <c r="J6" i="81"/>
  <c r="J7" i="81"/>
  <c r="J8" i="81"/>
  <c r="J9" i="81"/>
  <c r="J10" i="81"/>
  <c r="J11" i="81"/>
  <c r="J12" i="81"/>
  <c r="J13" i="81"/>
  <c r="J14" i="81"/>
  <c r="J15" i="81"/>
  <c r="J16" i="81"/>
  <c r="J17" i="81"/>
  <c r="J18" i="81"/>
  <c r="J19" i="81"/>
  <c r="J20" i="81"/>
  <c r="J21" i="81"/>
  <c r="J22" i="81"/>
  <c r="J23" i="81"/>
  <c r="J24" i="81"/>
  <c r="J25" i="81"/>
  <c r="J26" i="81"/>
  <c r="J27" i="81"/>
  <c r="J4" i="81"/>
  <c r="I4" i="81"/>
  <c r="N34" i="79"/>
  <c r="L34" i="79"/>
  <c r="J34" i="79"/>
  <c r="H34" i="79"/>
  <c r="P34" i="79"/>
  <c r="D34" i="79" l="1"/>
  <c r="F39" i="79" l="1"/>
  <c r="F40" i="79" s="1"/>
  <c r="F38" i="79"/>
  <c r="AD13" i="79"/>
  <c r="AB13" i="79"/>
  <c r="AB14" i="79" s="1"/>
  <c r="AB15" i="79" s="1"/>
  <c r="Z13" i="79"/>
  <c r="X13" i="79"/>
  <c r="X14" i="79" s="1"/>
  <c r="V13" i="79"/>
  <c r="T13" i="79"/>
  <c r="Z14" i="79" l="1"/>
  <c r="Z15" i="79" s="1"/>
  <c r="AD14" i="79"/>
  <c r="AD15" i="79" s="1"/>
  <c r="T14" i="79"/>
  <c r="T15" i="79" s="1"/>
  <c r="V14" i="79"/>
  <c r="V15" i="79" s="1"/>
  <c r="X15" i="79"/>
  <c r="U17" i="90" l="1"/>
  <c r="S16" i="90"/>
  <c r="S15" i="90"/>
  <c r="U15" i="90" s="1"/>
  <c r="U13" i="90"/>
  <c r="U11" i="90"/>
  <c r="U9" i="90"/>
  <c r="U7" i="90"/>
  <c r="F22" i="89" l="1"/>
  <c r="F15" i="89"/>
  <c r="F14" i="89"/>
  <c r="F13" i="89"/>
  <c r="F12" i="89"/>
  <c r="F11" i="89"/>
  <c r="F10" i="89"/>
  <c r="F9" i="89"/>
  <c r="F8" i="89"/>
  <c r="F7" i="89"/>
  <c r="F6" i="89"/>
  <c r="D12" i="75"/>
  <c r="C12" i="75"/>
  <c r="L12" i="75"/>
  <c r="K12" i="75"/>
  <c r="J12" i="75"/>
  <c r="I12" i="75"/>
  <c r="H12" i="75"/>
  <c r="G12" i="75"/>
  <c r="E12" i="75"/>
  <c r="E27" i="75"/>
  <c r="E26" i="75"/>
  <c r="E25" i="75"/>
  <c r="E24" i="75"/>
  <c r="E23" i="75"/>
  <c r="E22" i="75"/>
  <c r="E21" i="75"/>
  <c r="E20" i="75"/>
  <c r="E19" i="75"/>
  <c r="E18" i="75"/>
  <c r="E17" i="75"/>
  <c r="E16" i="75"/>
  <c r="E15" i="75"/>
  <c r="E14" i="75"/>
  <c r="E13" i="75"/>
  <c r="K13" i="74" l="1"/>
  <c r="K12" i="74"/>
  <c r="H13" i="74"/>
  <c r="H12" i="74"/>
  <c r="G13" i="74"/>
  <c r="F13" i="74"/>
  <c r="E13" i="74"/>
  <c r="D13" i="74"/>
  <c r="C28" i="95" l="1"/>
  <c r="L28" i="95" l="1"/>
  <c r="K28" i="95"/>
  <c r="H28" i="95"/>
  <c r="E28" i="95"/>
  <c r="G12" i="74"/>
  <c r="F12" i="74"/>
  <c r="E12" i="74"/>
  <c r="D12" i="74"/>
  <c r="C12" i="74"/>
  <c r="C27" i="95"/>
  <c r="Q32" i="95"/>
  <c r="T32" i="95" s="1"/>
  <c r="L27" i="95"/>
  <c r="K27" i="95"/>
  <c r="H27" i="95"/>
  <c r="E27" i="95"/>
  <c r="R27" i="95"/>
  <c r="R26" i="95"/>
  <c r="R25" i="95"/>
  <c r="R24" i="95"/>
  <c r="R23" i="95"/>
  <c r="L10" i="95"/>
  <c r="K10" i="95"/>
  <c r="J10" i="95"/>
  <c r="I10" i="95"/>
  <c r="H10" i="95"/>
  <c r="F10" i="95"/>
  <c r="E10" i="95"/>
  <c r="D10" i="95"/>
  <c r="C10" i="95"/>
  <c r="O32" i="94"/>
  <c r="N32" i="94"/>
  <c r="M32" i="94"/>
  <c r="L32" i="94"/>
  <c r="K32" i="94"/>
  <c r="J32" i="94"/>
  <c r="I32" i="94"/>
  <c r="H32" i="94"/>
  <c r="F32" i="94"/>
  <c r="E32" i="94"/>
  <c r="D32" i="94"/>
  <c r="C32" i="94"/>
  <c r="H216" i="92" l="1"/>
  <c r="I216" i="92"/>
  <c r="J216" i="92"/>
  <c r="G216" i="92"/>
  <c r="H207" i="92"/>
  <c r="I207" i="92"/>
  <c r="J207" i="92"/>
  <c r="G207" i="92"/>
  <c r="H200" i="92"/>
  <c r="I200" i="92"/>
  <c r="J200" i="92"/>
  <c r="G200" i="92"/>
  <c r="J194" i="92"/>
  <c r="H194" i="92"/>
  <c r="I194" i="92"/>
  <c r="G194" i="92"/>
  <c r="H183" i="92"/>
  <c r="I183" i="92"/>
  <c r="J183" i="92"/>
  <c r="G183" i="92"/>
  <c r="C220" i="92"/>
  <c r="D220" i="92"/>
  <c r="E220" i="92"/>
  <c r="B220" i="92"/>
  <c r="C212" i="92"/>
  <c r="D212" i="92"/>
  <c r="E212" i="92"/>
  <c r="B212" i="92"/>
  <c r="C203" i="92"/>
  <c r="D203" i="92"/>
  <c r="E203" i="92"/>
  <c r="B203" i="92"/>
  <c r="C194" i="92"/>
  <c r="D194" i="92"/>
  <c r="E194" i="92"/>
  <c r="B194" i="92"/>
  <c r="C183" i="92"/>
  <c r="D183" i="92"/>
  <c r="E183" i="92"/>
  <c r="B183" i="92"/>
  <c r="H163" i="92"/>
  <c r="I163" i="92"/>
  <c r="J163" i="92"/>
  <c r="G163" i="92"/>
  <c r="H155" i="92"/>
  <c r="I155" i="92"/>
  <c r="J155" i="92"/>
  <c r="G155" i="92"/>
  <c r="H148" i="92"/>
  <c r="I148" i="92"/>
  <c r="J148" i="92"/>
  <c r="G148" i="92"/>
  <c r="H124" i="92"/>
  <c r="I124" i="92"/>
  <c r="J124" i="92"/>
  <c r="G124" i="92"/>
  <c r="C161" i="92"/>
  <c r="D161" i="92"/>
  <c r="E161" i="92"/>
  <c r="B161" i="92"/>
  <c r="C124" i="92"/>
  <c r="D124" i="92"/>
  <c r="E124" i="92"/>
  <c r="B124" i="92"/>
  <c r="H84" i="92"/>
  <c r="I84" i="92"/>
  <c r="J84" i="92"/>
  <c r="G84" i="92"/>
  <c r="H64" i="92" l="1"/>
  <c r="I64" i="92"/>
  <c r="J64" i="92"/>
  <c r="G64" i="92"/>
  <c r="C97" i="92"/>
  <c r="D97" i="92"/>
  <c r="E97" i="92"/>
  <c r="B97" i="92"/>
  <c r="C64" i="92"/>
  <c r="D64" i="92"/>
  <c r="E64" i="92"/>
  <c r="B64" i="92"/>
  <c r="H43" i="92"/>
  <c r="I43" i="92"/>
  <c r="J43" i="92"/>
  <c r="G43" i="92"/>
  <c r="H26" i="92"/>
  <c r="I26" i="92"/>
  <c r="J26" i="92"/>
  <c r="G26" i="92"/>
  <c r="H16" i="92"/>
  <c r="I16" i="92"/>
  <c r="J16" i="92"/>
  <c r="G16" i="92"/>
  <c r="H5" i="92"/>
  <c r="I5" i="92"/>
  <c r="J5" i="92"/>
  <c r="G5" i="92"/>
  <c r="C41" i="92"/>
  <c r="D41" i="92"/>
  <c r="E41" i="92"/>
  <c r="B41" i="92"/>
  <c r="C8" i="92"/>
  <c r="D8" i="92"/>
  <c r="E8" i="92"/>
  <c r="B8" i="92"/>
  <c r="C21" i="92"/>
  <c r="D21" i="92"/>
  <c r="E21" i="92"/>
  <c r="B21" i="92"/>
  <c r="F74" i="47"/>
  <c r="I74" i="47"/>
  <c r="J7" i="45" l="1"/>
  <c r="J73" i="47" l="1"/>
  <c r="F11" i="49" l="1"/>
  <c r="F10" i="49"/>
  <c r="F9" i="49"/>
  <c r="F8" i="49"/>
  <c r="F6" i="49"/>
  <c r="I73" i="47" l="1"/>
  <c r="I72" i="47"/>
  <c r="J8" i="45" l="1"/>
  <c r="F73" i="47" l="1"/>
  <c r="K23" i="68" l="1"/>
  <c r="K22" i="68"/>
  <c r="K21" i="68"/>
  <c r="K20" i="68"/>
  <c r="K19" i="68"/>
  <c r="K18" i="68"/>
  <c r="K16" i="68"/>
  <c r="K14" i="68"/>
  <c r="K12" i="68"/>
  <c r="K11" i="68"/>
  <c r="K10" i="68"/>
  <c r="K8" i="68"/>
  <c r="K7" i="68"/>
  <c r="K6" i="68"/>
  <c r="N17" i="68"/>
  <c r="N16" i="68"/>
  <c r="N15" i="68"/>
  <c r="N13" i="68"/>
  <c r="N9" i="68"/>
  <c r="N23" i="68"/>
  <c r="N22" i="68"/>
  <c r="N21" i="68"/>
  <c r="N20" i="68"/>
  <c r="N19" i="68"/>
  <c r="N18" i="68"/>
  <c r="N14" i="68"/>
  <c r="N12" i="68"/>
  <c r="N11" i="68"/>
  <c r="N10" i="68"/>
  <c r="N8" i="68"/>
  <c r="N7" i="68"/>
  <c r="N6" i="68"/>
  <c r="J5" i="82"/>
  <c r="F72" i="47" l="1"/>
  <c r="J28" i="49" l="1"/>
  <c r="F28" i="49"/>
  <c r="J26" i="49"/>
  <c r="F26" i="49"/>
  <c r="J25" i="49"/>
  <c r="F25" i="49"/>
  <c r="J24" i="49"/>
  <c r="F24" i="49"/>
  <c r="J23" i="49"/>
  <c r="F23" i="49"/>
  <c r="J22" i="49"/>
  <c r="F22" i="49"/>
  <c r="J21" i="49"/>
  <c r="F21" i="49"/>
  <c r="J20" i="49"/>
  <c r="F20" i="49"/>
  <c r="J19" i="49"/>
  <c r="F19" i="49"/>
  <c r="J18" i="49"/>
  <c r="F18" i="49"/>
  <c r="J16" i="49"/>
  <c r="F16" i="49"/>
  <c r="J15" i="49"/>
  <c r="F15" i="49"/>
  <c r="J14" i="49"/>
  <c r="F14" i="49"/>
  <c r="J13" i="49"/>
  <c r="F13" i="49"/>
  <c r="J9" i="49"/>
  <c r="J6" i="49"/>
  <c r="J10" i="49"/>
  <c r="J8" i="49"/>
  <c r="J9" i="82" l="1"/>
  <c r="J9" i="45" l="1"/>
  <c r="J10" i="45"/>
  <c r="J11" i="45"/>
  <c r="J12" i="45"/>
  <c r="J13" i="45"/>
  <c r="J14" i="45"/>
  <c r="J15" i="45"/>
  <c r="J16" i="45"/>
  <c r="J17" i="45"/>
  <c r="J18" i="45"/>
  <c r="J19" i="45"/>
  <c r="J20" i="45"/>
  <c r="J21" i="45"/>
  <c r="J22" i="45"/>
  <c r="J23" i="45"/>
  <c r="J24" i="45"/>
  <c r="J25" i="45"/>
  <c r="J26" i="45"/>
  <c r="J27" i="45"/>
  <c r="J28" i="45"/>
  <c r="J29" i="45"/>
  <c r="J30" i="45"/>
  <c r="J31" i="45"/>
  <c r="J32" i="45"/>
  <c r="J33" i="45"/>
  <c r="H38" i="79" l="1"/>
  <c r="J38" i="79"/>
  <c r="L38" i="79"/>
  <c r="N38" i="79"/>
  <c r="N39" i="79" s="1"/>
  <c r="N40" i="79" s="1"/>
  <c r="P38" i="79"/>
  <c r="J39" i="79" l="1"/>
  <c r="J40" i="79" s="1"/>
  <c r="H39" i="79"/>
  <c r="H40" i="79" s="1"/>
  <c r="L39" i="79"/>
  <c r="L40" i="79" s="1"/>
  <c r="P39" i="79"/>
  <c r="P40" i="79" s="1"/>
  <c r="D38" i="79"/>
  <c r="J8" i="82"/>
  <c r="L19" i="50" l="1"/>
  <c r="M19" i="50" s="1"/>
  <c r="L20" i="50"/>
  <c r="M20" i="50" s="1"/>
  <c r="L21" i="50"/>
  <c r="M21" i="50" s="1"/>
  <c r="L22" i="50"/>
  <c r="M22" i="50" s="1"/>
  <c r="K19" i="50"/>
  <c r="K20" i="50"/>
  <c r="K21" i="50"/>
  <c r="K22" i="50"/>
  <c r="K23" i="50"/>
  <c r="L23" i="50" s="1"/>
  <c r="M23" i="50" s="1"/>
  <c r="K24" i="50"/>
  <c r="L24" i="50" s="1"/>
  <c r="M24" i="50" s="1"/>
  <c r="K25" i="50"/>
  <c r="L25" i="50" s="1"/>
  <c r="M25" i="50" s="1"/>
  <c r="K26" i="50"/>
  <c r="L26" i="50" s="1"/>
  <c r="M26" i="50" s="1"/>
  <c r="J6" i="82" l="1"/>
  <c r="J7" i="82"/>
  <c r="J10" i="82"/>
  <c r="J11" i="82"/>
  <c r="J12" i="82"/>
  <c r="J13" i="82"/>
  <c r="J14" i="82"/>
  <c r="J15" i="82"/>
  <c r="J16" i="82"/>
  <c r="J17" i="82"/>
  <c r="J4" i="8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60" authorId="0" shapeId="0" xr:uid="{F7F6E307-848B-4751-B466-BC2948EA258C}">
      <text>
        <r>
          <rPr>
            <b/>
            <sz val="9"/>
            <color indexed="81"/>
            <rFont val="MS P ゴシック"/>
            <family val="3"/>
            <charset val="128"/>
          </rPr>
          <t>R6分。昨年報告漏れ</t>
        </r>
      </text>
    </comment>
    <comment ref="O62" authorId="0" shapeId="0" xr:uid="{A2F718B1-6AF6-44C4-915A-D34047F15D8C}">
      <text>
        <r>
          <rPr>
            <b/>
            <sz val="9"/>
            <color indexed="81"/>
            <rFont val="MS P ゴシック"/>
            <family val="3"/>
            <charset val="128"/>
          </rPr>
          <t>本年度報告分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柴田 基</author>
  </authors>
  <commentList>
    <comment ref="D38" authorId="0" shapeId="0" xr:uid="{1663C59E-D6DE-43CF-92ED-AF4838BC3EBE}">
      <text>
        <r>
          <rPr>
            <sz val="9"/>
            <color indexed="81"/>
            <rFont val="MS P ゴシック"/>
            <family val="3"/>
            <charset val="128"/>
          </rPr>
          <t>構成比は合算100.0%となるように誤差の大きいものを丸める。</t>
        </r>
      </text>
    </comment>
  </commentList>
</comments>
</file>

<file path=xl/sharedStrings.xml><?xml version="1.0" encoding="utf-8"?>
<sst xmlns="http://schemas.openxmlformats.org/spreadsheetml/2006/main" count="2231" uniqueCount="1538">
  <si>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</si>
  <si>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</si>
  <si>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</si>
  <si>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</si>
  <si>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</si>
  <si>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</si>
  <si>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</si>
  <si>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</si>
  <si>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</si>
  <si>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</si>
  <si>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</si>
  <si>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</si>
  <si>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</si>
  <si>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</si>
  <si>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</si>
  <si>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</si>
  <si>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</si>
  <si>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</si>
  <si>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</si>
  <si>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</si>
  <si>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</si>
  <si>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</si>
  <si>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</si>
  <si>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</si>
  <si>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</si>
  <si>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</si>
  <si>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</si>
  <si>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</si>
  <si>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</si>
  <si>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</si>
  <si>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</si>
  <si>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</si>
  <si>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</si>
  <si>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</si>
  <si>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</si>
  <si>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</si>
  <si>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</si>
  <si>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</si>
  <si>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</si>
  <si>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</si>
  <si>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</si>
  <si>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</si>
  <si>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</si>
  <si>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</si>
  <si>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</si>
  <si>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</si>
  <si>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</si>
  <si>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</si>
  <si>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</si>
  <si>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</si>
  <si>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</si>
  <si>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</si>
  <si>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</si>
  <si>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</si>
  <si>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</si>
  <si>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</si>
  <si>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</si>
  <si>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</si>
  <si>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</si>
  <si>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</si>
  <si>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</si>
  <si>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</si>
  <si>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</si>
  <si>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</si>
  <si>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住宅の建て方・住宅の所有の関係別住宅に住む一般世帯数　　・・・・・・・・・・・・・・・・・・・・・・・・・・・・・・・・・・・・・・</t>
    <rPh sb="0" eb="2">
      <t>ジュウタク</t>
    </rPh>
    <rPh sb="3" eb="4">
      <t>タ</t>
    </rPh>
    <rPh sb="5" eb="6">
      <t>カタ</t>
    </rPh>
    <rPh sb="7" eb="9">
      <t>ジュウタク</t>
    </rPh>
    <rPh sb="10" eb="12">
      <t>ショユウ</t>
    </rPh>
    <rPh sb="13" eb="15">
      <t>カンケイ</t>
    </rPh>
    <rPh sb="15" eb="16">
      <t>ベツ</t>
    </rPh>
    <rPh sb="16" eb="18">
      <t>ジュウタク</t>
    </rPh>
    <rPh sb="19" eb="20">
      <t>ス</t>
    </rPh>
    <rPh sb="21" eb="23">
      <t>イッパン</t>
    </rPh>
    <rPh sb="23" eb="26">
      <t>セタイスウ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</si>
  <si>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</si>
  <si>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</si>
  <si>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流出入人口・昼間人口　　・・・・・・・・・・・・・・・・・・・・・・・・・・・・・・・・・・・・・・・・・・・・</t>
    <rPh sb="0" eb="2">
      <t>リュウシュツ</t>
    </rPh>
    <rPh sb="2" eb="3">
      <t>ニュウ</t>
    </rPh>
    <rPh sb="3" eb="5">
      <t>ジンコウ</t>
    </rPh>
    <rPh sb="6" eb="8">
      <t>ヒルマ</t>
    </rPh>
    <rPh sb="8" eb="10">
      <t>ジンコウ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</si>
  <si>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</si>
  <si>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</si>
  <si>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</si>
  <si>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</si>
  <si>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</si>
  <si>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</si>
  <si>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</si>
  <si>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</si>
  <si>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</si>
  <si>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</si>
  <si>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</si>
  <si>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</si>
  <si>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</si>
  <si>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</si>
  <si>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</si>
  <si>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</si>
  <si>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</si>
  <si>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</si>
  <si>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</si>
  <si>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</si>
  <si>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</si>
  <si>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</si>
  <si>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</si>
  <si>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</si>
  <si>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</si>
  <si>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</si>
  <si>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</si>
  <si>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</si>
  <si>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</si>
  <si>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</si>
  <si>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</si>
  <si>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</si>
  <si>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</si>
  <si>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</si>
  <si>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</si>
  <si>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</si>
  <si>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</si>
  <si>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</si>
  <si>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</si>
  <si>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</si>
  <si>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</si>
  <si>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</si>
  <si>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</si>
  <si>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</si>
  <si>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</si>
  <si>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</si>
  <si>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</si>
  <si>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</si>
  <si>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</si>
  <si>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</si>
  <si>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</si>
  <si>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</si>
  <si>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</si>
  <si>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</si>
  <si>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</si>
  <si>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</si>
  <si>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</si>
  <si>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</si>
  <si>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</si>
  <si>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</si>
  <si>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</si>
  <si>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</si>
  <si>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</si>
  <si>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</si>
  <si>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</si>
  <si>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</si>
  <si>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</si>
  <si>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</si>
  <si>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</si>
  <si>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</si>
  <si>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</si>
  <si>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</si>
  <si>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</si>
  <si>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</si>
  <si>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</si>
  <si>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</si>
  <si>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</si>
  <si>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</si>
  <si>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</si>
  <si>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</si>
  <si>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</si>
  <si>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</si>
  <si>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</si>
  <si>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</si>
  <si>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</si>
  <si>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</si>
  <si>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</si>
  <si>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</si>
  <si>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</si>
  <si>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</si>
  <si>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</si>
  <si>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</si>
  <si>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</si>
  <si>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</si>
  <si>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</si>
  <si>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</si>
  <si>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</si>
  <si>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</si>
  <si>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</si>
  <si>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</si>
  <si>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</si>
  <si>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</si>
  <si>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</si>
  <si>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</si>
  <si>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</si>
  <si>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</si>
  <si>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</si>
  <si>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</si>
  <si>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</si>
  <si>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</si>
  <si>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</si>
  <si>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</si>
  <si>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</si>
  <si>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</si>
  <si>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</si>
  <si>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</si>
  <si>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</si>
  <si>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</si>
  <si>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</si>
  <si>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</si>
  <si>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</si>
  <si>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</si>
  <si>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</si>
  <si>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</si>
  <si>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</si>
  <si>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</si>
  <si>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</si>
  <si>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</si>
  <si>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</si>
  <si>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</si>
  <si>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</si>
  <si>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</si>
  <si>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</si>
  <si>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</si>
  <si>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</si>
  <si>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</si>
  <si>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</si>
  <si>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</si>
  <si>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</si>
  <si>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</si>
  <si>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</si>
  <si>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</si>
  <si>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</si>
  <si>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</si>
  <si>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</si>
  <si>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</si>
  <si>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</si>
  <si>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</si>
  <si>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</si>
  <si>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</si>
  <si>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</si>
  <si>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</si>
  <si>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</si>
  <si>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</si>
  <si>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</si>
  <si>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</si>
  <si>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</si>
  <si>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</si>
  <si>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</si>
  <si>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</si>
  <si>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</si>
  <si>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</si>
  <si>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</si>
  <si>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</si>
  <si>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</si>
  <si>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</si>
  <si>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</si>
  <si>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</si>
  <si>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</si>
  <si>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</si>
  <si>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</si>
  <si>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</si>
  <si>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</si>
  <si>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</si>
  <si>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</si>
  <si>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</si>
  <si>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</si>
  <si>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</si>
  <si>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</si>
  <si>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</si>
  <si>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</si>
  <si>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</si>
  <si>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</si>
  <si>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</si>
  <si>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</si>
  <si>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</si>
  <si>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</si>
  <si>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</si>
  <si>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</si>
  <si>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</si>
  <si>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</si>
  <si>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</si>
  <si>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</si>
  <si>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</si>
  <si>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</si>
  <si>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</si>
  <si>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</si>
  <si>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</si>
  <si>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</si>
  <si>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</si>
  <si>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</si>
  <si>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</si>
  <si>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</si>
  <si>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</si>
  <si>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</si>
  <si>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</si>
  <si>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</si>
  <si>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</si>
  <si>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</si>
  <si>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</si>
  <si>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</si>
  <si>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</si>
  <si>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</si>
  <si>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</si>
  <si>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</si>
  <si>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</si>
  <si>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</si>
  <si>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</si>
  <si>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</si>
  <si>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</si>
  <si>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</si>
  <si>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</si>
  <si>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</si>
  <si>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</si>
  <si>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</si>
  <si>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</si>
  <si>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</si>
  <si>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</si>
  <si>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</si>
  <si>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</si>
  <si>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</si>
  <si>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</si>
  <si>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</si>
  <si>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</si>
  <si>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</si>
  <si>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</si>
  <si>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</si>
  <si>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</si>
  <si>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</si>
  <si>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</si>
  <si>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</si>
  <si>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</si>
  <si>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</si>
  <si>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</si>
  <si>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</si>
  <si>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</si>
  <si>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</si>
  <si>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</si>
  <si>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</si>
  <si>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</si>
  <si>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</si>
  <si>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</si>
  <si>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</si>
  <si>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</si>
  <si>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</si>
  <si>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</si>
  <si>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</si>
  <si>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</si>
  <si>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</si>
  <si>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</si>
  <si>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</si>
  <si>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</si>
  <si>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</si>
  <si>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</si>
  <si>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</si>
  <si>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</si>
  <si>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</si>
  <si>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</si>
  <si>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</si>
  <si>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</si>
  <si>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</si>
  <si>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</si>
  <si>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</si>
  <si>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</si>
  <si>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</si>
  <si>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</si>
  <si>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</si>
  <si>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</si>
  <si>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</si>
  <si>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</si>
  <si>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</si>
  <si>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</si>
  <si>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</si>
  <si>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</si>
  <si>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</si>
  <si>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</si>
  <si>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</si>
  <si>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</si>
  <si>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</si>
  <si>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</si>
  <si>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</si>
  <si>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</si>
  <si>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</si>
  <si>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</si>
  <si>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</si>
  <si>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</si>
  <si>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</si>
  <si>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</si>
  <si>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</si>
  <si>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</si>
  <si>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</si>
  <si>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</si>
  <si>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</si>
  <si>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</si>
  <si>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</si>
  <si>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</si>
  <si>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</si>
  <si>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</si>
  <si>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</si>
  <si>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</si>
  <si>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</si>
  <si>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</si>
  <si>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</si>
  <si>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</si>
  <si>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</si>
  <si>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</si>
  <si>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</si>
  <si>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</si>
  <si>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</si>
  <si>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</si>
  <si>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</si>
  <si>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</si>
  <si>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</si>
  <si>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</si>
  <si>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</si>
  <si>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</si>
  <si>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</si>
  <si>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</si>
  <si>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</si>
  <si>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</si>
  <si>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</si>
  <si>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</si>
  <si>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</si>
  <si>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</si>
  <si>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</si>
  <si>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</si>
  <si>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</si>
  <si>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</si>
  <si>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</si>
  <si>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</si>
  <si>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</si>
  <si>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</si>
  <si>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</si>
  <si>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</si>
  <si>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</si>
  <si>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</si>
  <si>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</si>
  <si>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</si>
  <si>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</si>
  <si>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</si>
  <si>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</si>
  <si>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</si>
  <si>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</si>
  <si>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</si>
  <si>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</si>
  <si>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</si>
  <si>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</si>
  <si>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</si>
  <si>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</si>
  <si>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</si>
  <si>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</si>
  <si>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</si>
  <si>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</si>
  <si>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</si>
  <si>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</si>
  <si>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</si>
  <si>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</si>
  <si>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</si>
  <si>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</si>
  <si>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</si>
  <si>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</si>
  <si>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</si>
  <si>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</si>
  <si>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</si>
  <si>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</si>
  <si>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</si>
  <si>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</si>
  <si>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</si>
  <si>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</si>
  <si>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</si>
  <si>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</si>
  <si>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</si>
  <si>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</si>
  <si>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</si>
  <si>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</si>
  <si>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</si>
  <si>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</si>
  <si>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</si>
  <si>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</si>
  <si>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</si>
  <si>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</si>
  <si>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</si>
  <si>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</si>
  <si>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</si>
  <si>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</si>
  <si>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</si>
  <si>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</si>
  <si>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</si>
  <si>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</si>
  <si>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</si>
  <si>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</si>
  <si>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</si>
  <si>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</si>
  <si>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</si>
  <si>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</si>
  <si>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</si>
  <si>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</si>
  <si>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</si>
  <si>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</si>
  <si>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</si>
  <si>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</si>
  <si>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</si>
  <si>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</si>
  <si>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</si>
  <si>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</si>
  <si>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</si>
  <si>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</si>
  <si>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</si>
  <si>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</si>
  <si>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</si>
  <si>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</si>
  <si>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</si>
  <si>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</si>
  <si>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</si>
  <si>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</si>
  <si>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</si>
  <si>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</si>
  <si>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</si>
  <si>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</si>
  <si>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</si>
  <si>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</si>
  <si>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</si>
  <si>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</si>
  <si>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</si>
  <si>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</si>
  <si>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</si>
  <si>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</si>
  <si>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</si>
  <si>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</si>
  <si>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</si>
  <si>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</si>
  <si>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</si>
  <si>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</si>
  <si>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</si>
  <si>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</si>
  <si>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</si>
  <si>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年</t>
    <rPh sb="0" eb="1">
      <t>ネン</t>
    </rPh>
    <phoneticPr fontId="2"/>
  </si>
  <si>
    <t>資料：農林業センサス</t>
    <rPh sb="0" eb="2">
      <t>シリョウ</t>
    </rPh>
    <rPh sb="3" eb="6">
      <t>ノウリンギョウ</t>
    </rPh>
    <phoneticPr fontId="2"/>
  </si>
  <si>
    <t>５．事業所</t>
    <rPh sb="2" eb="5">
      <t>ジギョウショ</t>
    </rPh>
    <phoneticPr fontId="2"/>
  </si>
  <si>
    <t>（１）産業分類・経営組織別事業所数及び従業者数</t>
    <rPh sb="3" eb="5">
      <t>サンギョウ</t>
    </rPh>
    <rPh sb="5" eb="7">
      <t>ブンルイ</t>
    </rPh>
    <rPh sb="8" eb="10">
      <t>ケイエイ</t>
    </rPh>
    <rPh sb="10" eb="12">
      <t>ソシキ</t>
    </rPh>
    <rPh sb="12" eb="13">
      <t>ベツ</t>
    </rPh>
    <rPh sb="13" eb="16">
      <t>ジギョウショ</t>
    </rPh>
    <rPh sb="16" eb="17">
      <t>スウ</t>
    </rPh>
    <rPh sb="17" eb="18">
      <t>オヨ</t>
    </rPh>
    <rPh sb="19" eb="20">
      <t>ジュウ</t>
    </rPh>
    <rPh sb="20" eb="23">
      <t>ギョウシャスウ</t>
    </rPh>
    <phoneticPr fontId="2"/>
  </si>
  <si>
    <t>事業所数</t>
    <rPh sb="0" eb="3">
      <t>ジギョウショ</t>
    </rPh>
    <rPh sb="3" eb="4">
      <t>スウ</t>
    </rPh>
    <phoneticPr fontId="2"/>
  </si>
  <si>
    <t>従業者数
(人)</t>
    <rPh sb="0" eb="1">
      <t>ジュウ</t>
    </rPh>
    <rPh sb="1" eb="4">
      <t>ギョウシャスウ</t>
    </rPh>
    <rPh sb="6" eb="7">
      <t>ニン</t>
    </rPh>
    <phoneticPr fontId="2"/>
  </si>
  <si>
    <t>総　数</t>
    <phoneticPr fontId="2"/>
  </si>
  <si>
    <t>民　営</t>
    <rPh sb="0" eb="1">
      <t>タミ</t>
    </rPh>
    <rPh sb="2" eb="3">
      <t>エイ</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</si>
  <si>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</si>
  <si>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</si>
  <si>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</si>
  <si>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</si>
  <si>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</si>
  <si>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</si>
  <si>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</si>
  <si>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</si>
  <si>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</si>
  <si>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</si>
  <si>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</si>
  <si>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</si>
  <si>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</si>
  <si>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</si>
  <si>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</si>
  <si>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</si>
  <si>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</si>
  <si>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</si>
  <si>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</si>
  <si>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</si>
  <si>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</si>
  <si>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</si>
  <si>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</si>
  <si>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総　　　数</t>
    <rPh sb="0" eb="1">
      <t>フサ</t>
    </rPh>
    <rPh sb="4" eb="5">
      <t>カズ</t>
    </rPh>
    <phoneticPr fontId="2"/>
  </si>
  <si>
    <t>６．工業</t>
    <rPh sb="2" eb="4">
      <t>コウギョウ</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</si>
  <si>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</si>
  <si>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</si>
  <si>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</si>
  <si>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</si>
  <si>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</si>
  <si>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</si>
  <si>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</si>
  <si>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</si>
  <si>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</si>
  <si>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ゴム製品</t>
    <rPh sb="2" eb="4">
      <t>セイヒン</t>
    </rPh>
    <phoneticPr fontId="2"/>
  </si>
  <si>
    <t>皮革製品</t>
    <rPh sb="0" eb="2">
      <t>ヒカク</t>
    </rPh>
    <rPh sb="2" eb="4">
      <t>セイヒン</t>
    </rPh>
    <phoneticPr fontId="2"/>
  </si>
  <si>
    <t>窯業・土石</t>
    <rPh sb="0" eb="2">
      <t>ヨウギョウ</t>
    </rPh>
    <rPh sb="3" eb="5">
      <t>ドセキ</t>
    </rPh>
    <phoneticPr fontId="2"/>
  </si>
  <si>
    <t>鉄鋼</t>
    <rPh sb="0" eb="2">
      <t>テッコウ</t>
    </rPh>
    <phoneticPr fontId="2"/>
  </si>
  <si>
    <t>非鉄金属</t>
    <rPh sb="0" eb="2">
      <t>ヒテツ</t>
    </rPh>
    <rPh sb="2" eb="4">
      <t>キンゾク</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</si>
  <si>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</si>
  <si>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</si>
  <si>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</si>
  <si>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</si>
  <si>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</si>
  <si>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</si>
  <si>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</si>
  <si>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</si>
  <si>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</si>
  <si>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</si>
  <si>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</si>
  <si>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</si>
  <si>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</si>
  <si>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</si>
  <si>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</si>
  <si>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</si>
  <si>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</si>
  <si>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</si>
  <si>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</si>
  <si>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</si>
  <si>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</si>
  <si>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</si>
  <si>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</si>
  <si>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</si>
  <si>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</si>
  <si>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</si>
  <si>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</si>
  <si>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</si>
  <si>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</si>
  <si>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</si>
  <si>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</si>
  <si>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</si>
  <si>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</si>
  <si>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</si>
  <si>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</si>
  <si>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</si>
  <si>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</si>
  <si>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</si>
  <si>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</si>
  <si>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</si>
  <si>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</si>
  <si>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</si>
  <si>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</si>
  <si>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</si>
  <si>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</si>
  <si>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</si>
  <si>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</si>
  <si>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</si>
  <si>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</si>
  <si>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</si>
  <si>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</si>
  <si>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</si>
  <si>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</si>
  <si>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</si>
  <si>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</si>
  <si>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</si>
  <si>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</si>
  <si>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</si>
  <si>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</si>
  <si>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</si>
  <si>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</si>
  <si>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</si>
  <si>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</si>
  <si>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</si>
  <si>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</si>
  <si>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</si>
  <si>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</si>
  <si>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</si>
  <si>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</si>
  <si>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</si>
  <si>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</si>
  <si>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</si>
  <si>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</si>
  <si>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</si>
  <si>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</si>
  <si>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</si>
  <si>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</si>
  <si>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</si>
  <si>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</si>
  <si>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</si>
  <si>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</si>
  <si>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</si>
  <si>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</si>
  <si>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</si>
  <si>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</si>
  <si>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</si>
  <si>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</si>
  <si>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</si>
  <si>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</si>
  <si>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</si>
  <si>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</si>
  <si>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</si>
  <si>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</si>
  <si>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</si>
  <si>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</si>
  <si>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</si>
  <si>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</si>
  <si>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</si>
  <si>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</si>
  <si>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</si>
  <si>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</si>
  <si>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</si>
  <si>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</si>
  <si>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</si>
  <si>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</si>
  <si>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</si>
  <si>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</si>
  <si>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</si>
  <si>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</si>
  <si>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</si>
  <si>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</si>
  <si>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</si>
  <si>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</si>
  <si>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</si>
  <si>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</si>
  <si>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</si>
  <si>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</si>
  <si>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</si>
  <si>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</si>
  <si>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</si>
  <si>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</si>
  <si>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</si>
  <si>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</si>
  <si>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</si>
  <si>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</si>
  <si>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</si>
  <si>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</si>
  <si>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</si>
  <si>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</si>
  <si>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</si>
  <si>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</si>
  <si>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</si>
  <si>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</si>
  <si>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</si>
  <si>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</si>
  <si>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</si>
  <si>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</si>
  <si>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</si>
  <si>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</si>
  <si>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</si>
  <si>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</si>
  <si>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</si>
  <si>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</si>
  <si>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</si>
  <si>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</si>
  <si>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</si>
  <si>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</si>
  <si>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</si>
  <si>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</si>
  <si>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</si>
  <si>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</si>
  <si>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</si>
  <si>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</si>
  <si>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</si>
  <si>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</si>
  <si>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</si>
  <si>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</si>
  <si>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</si>
  <si>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</si>
  <si>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</si>
  <si>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</si>
  <si>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</si>
  <si>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</si>
  <si>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</si>
  <si>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</si>
  <si>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</si>
  <si>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</si>
  <si>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</si>
  <si>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</si>
  <si>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</si>
  <si>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</si>
  <si>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</si>
  <si>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</si>
  <si>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</si>
  <si>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</si>
  <si>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</si>
  <si>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</si>
  <si>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</si>
  <si>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</si>
  <si>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</si>
  <si>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</si>
  <si>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</si>
  <si>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</si>
  <si>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</si>
  <si>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</si>
  <si>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</si>
  <si>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</si>
  <si>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</si>
  <si>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</si>
  <si>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</si>
  <si>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</si>
  <si>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</si>
  <si>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</si>
  <si>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</si>
  <si>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</si>
  <si>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</si>
  <si>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</si>
  <si>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</si>
  <si>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</si>
  <si>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</si>
  <si>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</si>
  <si>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</si>
  <si>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</si>
  <si>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</si>
  <si>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</si>
  <si>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</si>
  <si>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</si>
  <si>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</si>
  <si>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</si>
  <si>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</si>
  <si>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</si>
  <si>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</si>
  <si>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</si>
  <si>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</si>
  <si>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</si>
  <si>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</si>
  <si>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</si>
  <si>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</si>
  <si>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</si>
  <si>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</si>
  <si>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</si>
  <si>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</si>
  <si>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</si>
  <si>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</si>
  <si>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</si>
  <si>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</si>
  <si>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</si>
  <si>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</si>
  <si>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</si>
  <si>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</si>
  <si>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</si>
  <si>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</si>
  <si>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</si>
  <si>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</si>
  <si>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</si>
  <si>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</si>
  <si>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</si>
  <si>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</si>
  <si>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</si>
  <si>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</si>
  <si>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</si>
  <si>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</si>
  <si>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</si>
  <si>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</si>
  <si>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</si>
  <si>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</si>
  <si>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</si>
  <si>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</si>
  <si>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</si>
  <si>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</si>
  <si>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</si>
  <si>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</si>
  <si>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</si>
  <si>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</si>
  <si>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</si>
  <si>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</si>
  <si>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</si>
  <si>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</si>
  <si>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</si>
  <si>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</si>
  <si>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</si>
  <si>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</si>
  <si>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</si>
  <si>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</si>
  <si>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</si>
  <si>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</si>
  <si>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</si>
  <si>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</si>
  <si>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</si>
  <si>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</si>
  <si>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</si>
  <si>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</si>
  <si>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</si>
  <si>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</si>
  <si>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</si>
  <si>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</si>
  <si>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</si>
  <si>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</si>
  <si>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</si>
  <si>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</si>
  <si>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</si>
  <si>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</si>
  <si>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</si>
  <si>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14</t>
    <phoneticPr fontId="2"/>
  </si>
  <si>
    <t>15</t>
    <phoneticPr fontId="2"/>
  </si>
  <si>
    <t>16</t>
    <phoneticPr fontId="2"/>
  </si>
  <si>
    <t>17</t>
    <phoneticPr fontId="2"/>
  </si>
  <si>
    <t>18</t>
    <phoneticPr fontId="2"/>
  </si>
  <si>
    <t>19</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</si>
  <si>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</si>
  <si>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</si>
  <si>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</si>
  <si>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</si>
  <si>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</si>
  <si>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</si>
  <si>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</si>
  <si>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</si>
  <si>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</si>
  <si>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</si>
  <si>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</si>
  <si>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</si>
  <si>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</si>
  <si>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</si>
  <si>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</si>
  <si>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</si>
  <si>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</si>
  <si>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</si>
  <si>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</si>
  <si>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</si>
  <si>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</si>
  <si>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</si>
  <si>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</si>
  <si>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</si>
  <si>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</si>
  <si>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</si>
  <si>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</si>
  <si>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</si>
  <si>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</si>
  <si>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</si>
  <si>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</si>
  <si>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</si>
  <si>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</si>
  <si>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</si>
  <si>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</si>
  <si>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</si>
  <si>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率</t>
    <rPh sb="0" eb="1">
      <t>リツ</t>
    </rPh>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</si>
  <si>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</si>
  <si>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</si>
  <si>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</si>
  <si>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</si>
  <si>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</si>
  <si>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</si>
  <si>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</si>
  <si>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</si>
  <si>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</si>
  <si>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</si>
  <si>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</si>
  <si>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</si>
  <si>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</si>
  <si>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</si>
  <si>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</si>
  <si>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</si>
  <si>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</si>
  <si>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</si>
  <si>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</si>
  <si>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</si>
  <si>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26年</t>
    <rPh sb="2" eb="3">
      <t>ネン</t>
    </rPh>
    <phoneticPr fontId="2"/>
  </si>
  <si>
    <t>国・地方公共団体</t>
    <rPh sb="0" eb="1">
      <t>クニ</t>
    </rPh>
    <rPh sb="2" eb="4">
      <t>チホウ</t>
    </rPh>
    <rPh sb="4" eb="6">
      <t>コウキョウ</t>
    </rPh>
    <rPh sb="6" eb="8">
      <t>ダンタイ</t>
    </rPh>
    <phoneticPr fontId="2"/>
  </si>
  <si>
    <t>　34.91k㎡</t>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</si>
  <si>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</si>
  <si>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</si>
  <si>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</si>
  <si>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</si>
  <si>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</si>
  <si>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</si>
  <si>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</si>
  <si>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</si>
  <si>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</si>
  <si>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</si>
  <si>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</si>
  <si>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</si>
  <si>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平成２６年７月１日現在　　</t>
    <rPh sb="0" eb="2">
      <t>ヘイセイ</t>
    </rPh>
    <rPh sb="4" eb="5">
      <t>ネン</t>
    </rPh>
    <rPh sb="6" eb="7">
      <t>ガツ</t>
    </rPh>
    <rPh sb="8" eb="9">
      <t>ヒ</t>
    </rPh>
    <rPh sb="9" eb="11">
      <t>ゲンザイ</t>
    </rPh>
    <phoneticPr fontId="2"/>
  </si>
  <si>
    <t>資料：経済センサス-基礎調査</t>
    <rPh sb="0" eb="2">
      <t>シリョウ</t>
    </rPh>
    <rPh sb="3" eb="5">
      <t>ケイザイ</t>
    </rPh>
    <rPh sb="10" eb="12">
      <t>キソ</t>
    </rPh>
    <rPh sb="12" eb="14">
      <t>チョウサ</t>
    </rPh>
    <phoneticPr fontId="2"/>
  </si>
  <si>
    <t>注：経済センサス-基礎調査は平成２１年から実施しており、平成８、１３、１８年は事業所・企業統計調査です。</t>
    <rPh sb="0" eb="1">
      <t>チュウ</t>
    </rPh>
    <rPh sb="2" eb="4">
      <t>ケイザイ</t>
    </rPh>
    <rPh sb="9" eb="11">
      <t>キソ</t>
    </rPh>
    <rPh sb="11" eb="13">
      <t>チョウサ</t>
    </rPh>
    <rPh sb="14" eb="16">
      <t>ヘイセイ</t>
    </rPh>
    <rPh sb="18" eb="19">
      <t>ネン</t>
    </rPh>
    <rPh sb="21" eb="23">
      <t>ジッシ</t>
    </rPh>
    <rPh sb="28" eb="30">
      <t>ヘイセイ</t>
    </rPh>
    <rPh sb="37" eb="38">
      <t>ネン</t>
    </rPh>
    <rPh sb="39" eb="42">
      <t>ジギョウショ</t>
    </rPh>
    <rPh sb="43" eb="45">
      <t>キギョウ</t>
    </rPh>
    <rPh sb="45" eb="47">
      <t>トウケイ</t>
    </rPh>
    <rPh sb="47" eb="49">
      <t>チョウサ</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</si>
  <si>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</si>
  <si>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</si>
  <si>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</si>
  <si>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</si>
  <si>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</si>
  <si>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t>
  </si>
  <si>
    <t>基準財政収入額（Ｂ）</t>
    <rPh sb="0" eb="2">
      <t>キジュン</t>
    </rPh>
    <rPh sb="2" eb="4">
      <t>ザイセイ</t>
    </rPh>
    <rPh sb="4" eb="6">
      <t>シュウニュウ</t>
    </rPh>
    <rPh sb="6" eb="7">
      <t>ガク</t>
    </rPh>
    <phoneticPr fontId="2"/>
  </si>
  <si>
    <t>１．「農家」とは経営耕地面積が10a以上又は農産物販売金額が15万円以上の世帯をいいます。</t>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</si>
  <si>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</si>
  <si>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</si>
  <si>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</si>
  <si>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</si>
  <si>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</si>
  <si>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</si>
  <si>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</si>
  <si>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</si>
  <si>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</si>
  <si>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</si>
  <si>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</si>
  <si>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</si>
  <si>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</si>
  <si>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</si>
  <si>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</si>
  <si>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</si>
  <si>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</si>
  <si>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</si>
  <si>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</si>
  <si>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</si>
  <si>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</si>
  <si>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t>公営・都市再生機構・公社の借家</t>
    <rPh sb="0" eb="2">
      <t>コウエイ</t>
    </rPh>
    <rPh sb="3" eb="5">
      <t>トシ</t>
    </rPh>
    <rPh sb="5" eb="7">
      <t>サイセイ</t>
    </rPh>
    <rPh sb="7" eb="9">
      <t>キコウ</t>
    </rPh>
    <rPh sb="10" eb="12">
      <t>コウシャ</t>
    </rPh>
    <rPh sb="13" eb="15">
      <t>シャクヤ</t>
    </rPh>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</si>
  <si>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</si>
  <si>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</si>
  <si>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</si>
  <si>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</si>
  <si>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</si>
  <si>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</si>
  <si>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</si>
  <si>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t>　　　　　　　区分
　年</t>
    <rPh sb="7" eb="9">
      <t>クブン</t>
    </rPh>
    <rPh sb="11" eb="12">
      <t>ネン</t>
    </rPh>
    <phoneticPr fontId="2"/>
  </si>
  <si>
    <t>注：従業者4人以上の事業所の数値です。</t>
    <rPh sb="0" eb="1">
      <t>チュウ</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</si>
  <si>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</si>
  <si>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</si>
  <si>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</si>
  <si>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</si>
  <si>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</si>
  <si>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</si>
  <si>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</si>
  <si>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</si>
  <si>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</si>
  <si>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</si>
  <si>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</si>
  <si>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</si>
  <si>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</si>
  <si>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</si>
  <si>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</si>
  <si>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</si>
  <si>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</si>
  <si>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　　* 2は名古屋外国語大学及び名古屋学芸大学共用</t>
    <rPh sb="14" eb="15">
      <t>オヨ</t>
    </rPh>
    <phoneticPr fontId="2"/>
  </si>
  <si>
    <t>　　* 3は名古屋学芸大学専用</t>
    <rPh sb="13" eb="15">
      <t>センヨウ</t>
    </rPh>
    <phoneticPr fontId="2"/>
  </si>
  <si>
    <t>資料：経済センサス－活動調査</t>
    <rPh sb="0" eb="2">
      <t>シリョウ</t>
    </rPh>
    <rPh sb="3" eb="5">
      <t>ケイザイ</t>
    </rPh>
    <rPh sb="10" eb="12">
      <t>カツドウ</t>
    </rPh>
    <rPh sb="12" eb="14">
      <t>チョウサ</t>
    </rPh>
    <phoneticPr fontId="2"/>
  </si>
  <si>
    <t>年間販売額（H26.7.1)</t>
    <rPh sb="0" eb="2">
      <t>ネンカン</t>
    </rPh>
    <rPh sb="2" eb="4">
      <t>ハンバイ</t>
    </rPh>
    <rPh sb="4" eb="5">
      <t>ガク</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</si>
  <si>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</si>
  <si>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t>令和元年</t>
    <rPh sb="0" eb="1">
      <t>レイ</t>
    </rPh>
    <rPh sb="1" eb="2">
      <t>ワ</t>
    </rPh>
    <rPh sb="2" eb="3">
      <t>ガン</t>
    </rPh>
    <rPh sb="3" eb="4">
      <t>ネン</t>
    </rPh>
    <phoneticPr fontId="2"/>
  </si>
  <si>
    <t>5-1</t>
  </si>
  <si>
    <t>5-2</t>
  </si>
  <si>
    <t>9-1</t>
  </si>
  <si>
    <t>13-1</t>
  </si>
  <si>
    <t>藤塚六丁目50番</t>
    <rPh sb="0" eb="2">
      <t>フジツカ</t>
    </rPh>
    <rPh sb="2" eb="5">
      <t>ロクチョウメ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</si>
  <si>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</si>
  <si>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</si>
  <si>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</si>
  <si>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</si>
  <si>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</si>
  <si>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</si>
  <si>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</si>
  <si>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</si>
  <si>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</si>
  <si>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</si>
  <si>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</si>
  <si>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</si>
  <si>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</si>
  <si>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</si>
  <si>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</si>
  <si>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平成31年</t>
    <rPh sb="0" eb="2">
      <t>ヘイセイ</t>
    </rPh>
    <rPh sb="4" eb="5">
      <t>ネン</t>
    </rPh>
    <phoneticPr fontId="3"/>
  </si>
  <si>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</si>
  <si>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</si>
  <si>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</si>
  <si>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敷地面積：外大+学芸（すべて）</t>
    <rPh sb="0" eb="2">
      <t>シキチ</t>
    </rPh>
    <rPh sb="2" eb="4">
      <t>メンセキ</t>
    </rPh>
    <rPh sb="5" eb="7">
      <t>ガイダイ</t>
    </rPh>
    <rPh sb="8" eb="10">
      <t>ガクゲイ</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</si>
  <si>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</si>
  <si>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</si>
  <si>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</si>
  <si>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</si>
  <si>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</si>
  <si>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</si>
  <si>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</si>
  <si>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</si>
  <si>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</si>
  <si>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</si>
  <si>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</si>
  <si>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</si>
  <si>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</si>
  <si>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</si>
  <si>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</si>
  <si>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</si>
  <si>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</si>
  <si>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令和２年</t>
    <rPh sb="0" eb="2">
      <t>レイワ</t>
    </rPh>
    <rPh sb="3" eb="4">
      <t>ネン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</si>
  <si>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</si>
  <si>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</si>
  <si>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</si>
  <si>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</si>
  <si>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</si>
  <si>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t>
    <phoneticPr fontId="2"/>
  </si>
  <si>
    <t>令和２年</t>
    <rPh sb="0" eb="1">
      <t>レイ</t>
    </rPh>
    <rPh sb="1" eb="2">
      <t>ワ</t>
    </rPh>
    <rPh sb="3" eb="4">
      <t>ネン</t>
    </rPh>
    <phoneticPr fontId="2"/>
  </si>
  <si>
    <t>X</t>
  </si>
  <si>
    <t>(福)あかいけ箕ノ手保育園</t>
    <rPh sb="1" eb="2">
      <t>フク</t>
    </rPh>
    <rPh sb="7" eb="8">
      <t>ミ</t>
    </rPh>
    <rPh sb="9" eb="10">
      <t>テ</t>
    </rPh>
    <rPh sb="10" eb="13">
      <t>ホイクエン</t>
    </rPh>
    <phoneticPr fontId="3"/>
  </si>
  <si>
    <t>平成31年</t>
    <rPh sb="0" eb="2">
      <t>ヘイセイ</t>
    </rPh>
    <rPh sb="4" eb="5">
      <t>ネン</t>
    </rPh>
    <phoneticPr fontId="2"/>
  </si>
  <si>
    <t>汚水処理事業</t>
    <phoneticPr fontId="2"/>
  </si>
  <si>
    <t>元年</t>
    <rPh sb="0" eb="1">
      <t>ガン</t>
    </rPh>
    <rPh sb="1" eb="2">
      <t>ネン</t>
    </rPh>
    <phoneticPr fontId="2"/>
  </si>
  <si>
    <t>標準地番 号</t>
    <rPh sb="0" eb="2">
      <t>ヒョウジュン</t>
    </rPh>
    <rPh sb="2" eb="3">
      <t>チ</t>
    </rPh>
    <rPh sb="3" eb="4">
      <t>バン</t>
    </rPh>
    <rPh sb="5" eb="6">
      <t>ゴウ</t>
    </rPh>
    <phoneticPr fontId="2"/>
  </si>
  <si>
    <t>令和３年</t>
    <rPh sb="0" eb="2">
      <t>レイワ</t>
    </rPh>
    <rPh sb="3" eb="4">
      <t>ネン</t>
    </rPh>
    <phoneticPr fontId="2"/>
  </si>
  <si>
    <t>2年</t>
    <rPh sb="1" eb="2">
      <t>ネン</t>
    </rPh>
    <phoneticPr fontId="2"/>
  </si>
  <si>
    <t>五歳階級別</t>
  </si>
  <si>
    <t>　０～　４</t>
  </si>
  <si>
    <t>　５～　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</si>
  <si>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</si>
  <si>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</si>
  <si>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</si>
  <si>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</si>
  <si>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</si>
  <si>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</si>
  <si>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</si>
  <si>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</si>
  <si>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</si>
  <si>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</si>
  <si>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</si>
  <si>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</si>
  <si>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</si>
  <si>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</si>
  <si>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</si>
  <si>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８５～８９</t>
  </si>
  <si>
    <t>９０～９４</t>
  </si>
  <si>
    <t>９５～９９</t>
  </si>
  <si>
    <t>１００～</t>
  </si>
  <si>
    <t>（４）人口移動の推移</t>
    <rPh sb="3" eb="5">
      <t>ジンコウ</t>
    </rPh>
    <rPh sb="5" eb="7">
      <t>イドウ</t>
    </rPh>
    <rPh sb="8" eb="10">
      <t>スイイ</t>
    </rPh>
    <phoneticPr fontId="2"/>
  </si>
  <si>
    <t>商店数</t>
    <rPh sb="0" eb="3">
      <t>ショウテンスウ</t>
    </rPh>
    <phoneticPr fontId="2"/>
  </si>
  <si>
    <t>従業者数</t>
    <rPh sb="0" eb="3">
      <t>ジュウギョウシャ</t>
    </rPh>
    <rPh sb="3" eb="4">
      <t>スウ</t>
    </rPh>
    <phoneticPr fontId="2"/>
  </si>
  <si>
    <t>販売額(百万円)</t>
    <rPh sb="0" eb="3">
      <t>ハンバイガク</t>
    </rPh>
    <rPh sb="4" eb="6">
      <t>ヒャクマン</t>
    </rPh>
    <rPh sb="6" eb="7">
      <t>エン</t>
    </rPh>
    <phoneticPr fontId="2"/>
  </si>
  <si>
    <t>昭４３</t>
    <rPh sb="0" eb="1">
      <t>アキラ</t>
    </rPh>
    <phoneticPr fontId="2"/>
  </si>
  <si>
    <t>昭４５</t>
    <rPh sb="0" eb="1">
      <t>アキラ</t>
    </rPh>
    <phoneticPr fontId="2"/>
  </si>
  <si>
    <t>昭４７</t>
    <rPh sb="0" eb="1">
      <t>アキラ</t>
    </rPh>
    <phoneticPr fontId="2"/>
  </si>
  <si>
    <t>昭４９</t>
    <rPh sb="0" eb="1">
      <t>アキラ</t>
    </rPh>
    <phoneticPr fontId="2"/>
  </si>
  <si>
    <t>昭５１</t>
    <rPh sb="0" eb="1">
      <t>アキラ</t>
    </rPh>
    <phoneticPr fontId="2"/>
  </si>
  <si>
    <t>昭５４</t>
    <rPh sb="0" eb="1">
      <t>アキラ</t>
    </rPh>
    <phoneticPr fontId="2"/>
  </si>
  <si>
    <t>昭５７</t>
    <rPh sb="0" eb="1">
      <t>アキラ</t>
    </rPh>
    <phoneticPr fontId="2"/>
  </si>
  <si>
    <t>昭６０</t>
    <rPh sb="0" eb="1">
      <t>アキラ</t>
    </rPh>
    <phoneticPr fontId="2"/>
  </si>
  <si>
    <t>昭６３</t>
    <rPh sb="0" eb="1">
      <t>アキラ</t>
    </rPh>
    <phoneticPr fontId="2"/>
  </si>
  <si>
    <t>平３</t>
    <rPh sb="0" eb="1">
      <t>ヒラ</t>
    </rPh>
    <phoneticPr fontId="2"/>
  </si>
  <si>
    <t>平６</t>
    <rPh sb="0" eb="1">
      <t>ヒラ</t>
    </rPh>
    <phoneticPr fontId="2"/>
  </si>
  <si>
    <t>平９</t>
    <rPh sb="0" eb="1">
      <t>ヒラ</t>
    </rPh>
    <phoneticPr fontId="2"/>
  </si>
  <si>
    <t>平１４</t>
    <rPh sb="0" eb="1">
      <t>ヒラ</t>
    </rPh>
    <phoneticPr fontId="2"/>
  </si>
  <si>
    <t>平１９</t>
    <rPh sb="0" eb="1">
      <t>ヒラ</t>
    </rPh>
    <phoneticPr fontId="2"/>
  </si>
  <si>
    <t>平２６</t>
    <rPh sb="0" eb="1">
      <t>ヒラ</t>
    </rPh>
    <phoneticPr fontId="2"/>
  </si>
  <si>
    <t>平２８</t>
    <rPh sb="0" eb="1">
      <t>ヘイ</t>
    </rPh>
    <phoneticPr fontId="2"/>
  </si>
  <si>
    <t>https://www.gsi.go.jp/KOKUJYOHO/center.htm</t>
    <phoneticPr fontId="2"/>
  </si>
  <si>
    <t>国土地理院ホームページ　経緯度</t>
    <rPh sb="0" eb="2">
      <t>コクド</t>
    </rPh>
    <rPh sb="2" eb="4">
      <t>チリ</t>
    </rPh>
    <rPh sb="4" eb="5">
      <t>イン</t>
    </rPh>
    <rPh sb="12" eb="15">
      <t>ケイイド</t>
    </rPh>
    <phoneticPr fontId="2"/>
  </si>
  <si>
    <t>元データ</t>
    <rPh sb="0" eb="1">
      <t>モト</t>
    </rPh>
    <phoneticPr fontId="2"/>
  </si>
  <si>
    <t>https://www.gsi.go.jp/KOKUJYOHO/MENCHO-title.htm</t>
    <phoneticPr fontId="2"/>
  </si>
  <si>
    <t>国土地理院ホームページ　面積</t>
    <rPh sb="0" eb="2">
      <t>コクド</t>
    </rPh>
    <rPh sb="2" eb="4">
      <t>チリ</t>
    </rPh>
    <rPh sb="4" eb="5">
      <t>イン</t>
    </rPh>
    <rPh sb="12" eb="14">
      <t>メンセキ</t>
    </rPh>
    <phoneticPr fontId="2"/>
  </si>
  <si>
    <t>平成23</t>
  </si>
  <si>
    <t>平成24</t>
  </si>
  <si>
    <t>平成25</t>
  </si>
  <si>
    <t>平成26</t>
  </si>
  <si>
    <t>平成27</t>
  </si>
  <si>
    <t>平成28</t>
  </si>
  <si>
    <t>平成29</t>
  </si>
  <si>
    <t>平成30</t>
  </si>
  <si>
    <t>平成31</t>
  </si>
  <si>
    <t>昭和31</t>
  </si>
  <si>
    <t>昭和32</t>
  </si>
  <si>
    <t>昭和33</t>
  </si>
  <si>
    <t>昭和34</t>
  </si>
  <si>
    <t>昭和35</t>
  </si>
  <si>
    <t>昭和36</t>
  </si>
  <si>
    <t>昭和37</t>
  </si>
  <si>
    <t>昭和38</t>
  </si>
  <si>
    <t>昭和39</t>
  </si>
  <si>
    <t>昭和40</t>
  </si>
  <si>
    <t>昭和41</t>
  </si>
  <si>
    <t>昭和42</t>
  </si>
  <si>
    <t>昭和43</t>
  </si>
  <si>
    <t>昭和44</t>
  </si>
  <si>
    <t>昭和45</t>
  </si>
  <si>
    <t>昭和46</t>
  </si>
  <si>
    <t>昭和47</t>
  </si>
  <si>
    <t>昭和48</t>
  </si>
  <si>
    <t>昭和49</t>
  </si>
  <si>
    <t>昭和50</t>
  </si>
  <si>
    <t>昭和51</t>
  </si>
  <si>
    <t>昭和52</t>
  </si>
  <si>
    <t>昭和53</t>
  </si>
  <si>
    <t>昭和54</t>
  </si>
  <si>
    <t>昭和55</t>
  </si>
  <si>
    <t>昭和56</t>
  </si>
  <si>
    <t>昭和57</t>
  </si>
  <si>
    <t>昭和58</t>
  </si>
  <si>
    <t>昭和59</t>
  </si>
  <si>
    <t>昭和60</t>
  </si>
  <si>
    <t>昭和61</t>
  </si>
  <si>
    <t>昭和62</t>
  </si>
  <si>
    <t>昭和63</t>
  </si>
  <si>
    <t>平成元</t>
  </si>
  <si>
    <t>平成2</t>
  </si>
  <si>
    <t>平成3</t>
  </si>
  <si>
    <t>平成4</t>
  </si>
  <si>
    <t>平成5</t>
  </si>
  <si>
    <t>平成6</t>
  </si>
  <si>
    <t>平成7</t>
  </si>
  <si>
    <t>平成8</t>
  </si>
  <si>
    <t>平成9</t>
  </si>
  <si>
    <t>平成10</t>
  </si>
  <si>
    <t>平成11</t>
  </si>
  <si>
    <t>平成12</t>
  </si>
  <si>
    <t>平成13</t>
  </si>
  <si>
    <t>平成14</t>
  </si>
  <si>
    <t>平成15</t>
  </si>
  <si>
    <t>平成16</t>
  </si>
  <si>
    <t>平成17</t>
  </si>
  <si>
    <t>平成18</t>
  </si>
  <si>
    <t>平成19</t>
  </si>
  <si>
    <t>平成20</t>
  </si>
  <si>
    <t>平成21</t>
  </si>
  <si>
    <t>平成22</t>
  </si>
  <si>
    <t>令和2</t>
  </si>
  <si>
    <t>← e-stat 上で 「第1巻都道府県別統計書（全47冊）【令和3年12月ごろ】」最新が公開される予定</t>
    <rPh sb="9" eb="10">
      <t>ウエ</t>
    </rPh>
    <rPh sb="13" eb="14">
      <t>ダイ</t>
    </rPh>
    <rPh sb="15" eb="16">
      <t>カン</t>
    </rPh>
    <rPh sb="16" eb="20">
      <t>トドウフケン</t>
    </rPh>
    <rPh sb="20" eb="21">
      <t>ベツ</t>
    </rPh>
    <rPh sb="21" eb="23">
      <t>トウケイ</t>
    </rPh>
    <rPh sb="23" eb="24">
      <t>ショ</t>
    </rPh>
    <rPh sb="25" eb="26">
      <t>ゼン</t>
    </rPh>
    <rPh sb="28" eb="29">
      <t>サツ</t>
    </rPh>
    <rPh sb="31" eb="33">
      <t>レイワ</t>
    </rPh>
    <rPh sb="34" eb="35">
      <t>ネン</t>
    </rPh>
    <rPh sb="37" eb="38">
      <t>ガツ</t>
    </rPh>
    <rPh sb="42" eb="44">
      <t>サイシン</t>
    </rPh>
    <rPh sb="45" eb="47">
      <t>コウカイ</t>
    </rPh>
    <rPh sb="50" eb="52">
      <t>ヨテイ</t>
    </rPh>
    <phoneticPr fontId="2"/>
  </si>
  <si>
    <t>令和3年</t>
    <rPh sb="0" eb="2">
      <t>レイワ</t>
    </rPh>
    <rPh sb="3" eb="4">
      <t>ネン</t>
    </rPh>
    <phoneticPr fontId="2"/>
  </si>
  <si>
    <t>令和3年</t>
    <rPh sb="0" eb="1">
      <t>レイ</t>
    </rPh>
    <rPh sb="1" eb="2">
      <t>ワ</t>
    </rPh>
    <rPh sb="3" eb="4">
      <t>ネン</t>
    </rPh>
    <phoneticPr fontId="2"/>
  </si>
  <si>
    <t>令和３年</t>
    <rPh sb="0" eb="1">
      <t>レイ</t>
    </rPh>
    <rPh sb="1" eb="2">
      <t>ワ</t>
    </rPh>
    <rPh sb="3" eb="4">
      <t>ネン</t>
    </rPh>
    <phoneticPr fontId="2"/>
  </si>
  <si>
    <t>*1</t>
  </si>
  <si>
    <t>敷地面積：名古屋学芸大学看護学部分のみ</t>
    <rPh sb="0" eb="2">
      <t>シキチ</t>
    </rPh>
    <rPh sb="2" eb="4">
      <t>メンセキ</t>
    </rPh>
    <rPh sb="5" eb="8">
      <t>ナゴヤ</t>
    </rPh>
    <rPh sb="8" eb="10">
      <t>ガクゲイ</t>
    </rPh>
    <rPh sb="10" eb="12">
      <t>ダイガク</t>
    </rPh>
    <rPh sb="12" eb="14">
      <t>カンゴ</t>
    </rPh>
    <rPh sb="14" eb="16">
      <t>ガクブ</t>
    </rPh>
    <rPh sb="16" eb="17">
      <t>ブン</t>
    </rPh>
    <phoneticPr fontId="2"/>
  </si>
  <si>
    <t>2大学共用施設</t>
    <rPh sb="1" eb="3">
      <t>ダイガク</t>
    </rPh>
    <rPh sb="3" eb="5">
      <t>キョウヨウ</t>
    </rPh>
    <rPh sb="5" eb="7">
      <t>シセツ</t>
    </rPh>
    <phoneticPr fontId="2"/>
  </si>
  <si>
    <t>名古屋外国語大学　学舎</t>
    <rPh sb="0" eb="3">
      <t>ナゴヤ</t>
    </rPh>
    <rPh sb="3" eb="6">
      <t>ガイコクゴ</t>
    </rPh>
    <rPh sb="6" eb="8">
      <t>ダイガク</t>
    </rPh>
    <phoneticPr fontId="2"/>
  </si>
  <si>
    <t>　名古屋学芸大学　学舎</t>
    <phoneticPr fontId="2"/>
  </si>
  <si>
    <t>2大学の学舎共用</t>
    <rPh sb="1" eb="3">
      <t>ダイガク</t>
    </rPh>
    <rPh sb="4" eb="6">
      <t>ガクシャ</t>
    </rPh>
    <rPh sb="6" eb="8">
      <t>キョウヨウ</t>
    </rPh>
    <phoneticPr fontId="2"/>
  </si>
  <si>
    <t>※名古屋外国語大学と名古屋学芸大学の建築面積と共用部分のイメージ図</t>
    <rPh sb="1" eb="4">
      <t>ナゴヤ</t>
    </rPh>
    <rPh sb="4" eb="7">
      <t>ガイコクゴ</t>
    </rPh>
    <rPh sb="7" eb="9">
      <t>ダイガク</t>
    </rPh>
    <rPh sb="10" eb="13">
      <t>ナゴヤ</t>
    </rPh>
    <rPh sb="13" eb="15">
      <t>ガクゲイ</t>
    </rPh>
    <rPh sb="15" eb="17">
      <t>ダイガク</t>
    </rPh>
    <rPh sb="18" eb="20">
      <t>ケンチク</t>
    </rPh>
    <rPh sb="20" eb="22">
      <t>メンセキ</t>
    </rPh>
    <rPh sb="23" eb="25">
      <t>キョウヨウ</t>
    </rPh>
    <rPh sb="25" eb="27">
      <t>ブブン</t>
    </rPh>
    <rPh sb="32" eb="33">
      <t>ズ</t>
    </rPh>
    <phoneticPr fontId="2"/>
  </si>
  <si>
    <t>　体育館、学食など</t>
    <phoneticPr fontId="2"/>
  </si>
  <si>
    <t>共用(学舎+施設)の合計</t>
    <rPh sb="3" eb="5">
      <t>ガクシャ</t>
    </rPh>
    <rPh sb="6" eb="8">
      <t>シセツ</t>
    </rPh>
    <rPh sb="10" eb="12">
      <t>ゴウケイ</t>
    </rPh>
    <phoneticPr fontId="2"/>
  </si>
  <si>
    <t>令和元</t>
    <rPh sb="0" eb="2">
      <t>レイワ</t>
    </rPh>
    <rPh sb="2" eb="3">
      <t>ガン</t>
    </rPh>
    <phoneticPr fontId="2"/>
  </si>
  <si>
    <t>令和2</t>
    <rPh sb="0" eb="2">
      <t>レイワ</t>
    </rPh>
    <phoneticPr fontId="2"/>
  </si>
  <si>
    <t>令和元</t>
    <rPh sb="0" eb="2">
      <t>レイワ</t>
    </rPh>
    <rPh sb="2" eb="3">
      <t>モト</t>
    </rPh>
    <phoneticPr fontId="2"/>
  </si>
  <si>
    <t>資料：地方財政状況調査（財務政策課）</t>
    <rPh sb="0" eb="2">
      <t>シリョウ</t>
    </rPh>
    <rPh sb="3" eb="5">
      <t>チホウ</t>
    </rPh>
    <rPh sb="5" eb="7">
      <t>ザイセイ</t>
    </rPh>
    <rPh sb="7" eb="9">
      <t>ジョウキョウ</t>
    </rPh>
    <rPh sb="9" eb="11">
      <t>チョウサ</t>
    </rPh>
    <phoneticPr fontId="2"/>
  </si>
  <si>
    <t xml:space="preserve">資料：財務政策課 </t>
    <rPh sb="0" eb="2">
      <t>シリョウ</t>
    </rPh>
    <phoneticPr fontId="2"/>
  </si>
  <si>
    <t xml:space="preserve">資料：財務政策課  </t>
    <rPh sb="0" eb="2">
      <t>シリョウ</t>
    </rPh>
    <phoneticPr fontId="2"/>
  </si>
  <si>
    <t>環境性能割交付金</t>
    <rPh sb="0" eb="2">
      <t>カンキョウ</t>
    </rPh>
    <rPh sb="2" eb="4">
      <t>セイノウ</t>
    </rPh>
    <rPh sb="4" eb="5">
      <t>ワリ</t>
    </rPh>
    <rPh sb="5" eb="8">
      <t>コウフキン</t>
    </rPh>
    <phoneticPr fontId="2"/>
  </si>
  <si>
    <t>注：日進市で就業者・通学する者には従業地・通学地「不詳・外国」で</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phoneticPr fontId="2"/>
  </si>
  <si>
    <t>　　当地に常住している者を含みます。</t>
    <phoneticPr fontId="2"/>
  </si>
  <si>
    <t>注：民間保育所５園を含みます。</t>
    <rPh sb="0" eb="1">
      <t>チュウ</t>
    </rPh>
    <rPh sb="2" eb="4">
      <t>ミンカン</t>
    </rPh>
    <rPh sb="4" eb="6">
      <t>ホイク</t>
    </rPh>
    <rPh sb="6" eb="7">
      <t>ジョ</t>
    </rPh>
    <rPh sb="8" eb="9">
      <t>エン</t>
    </rPh>
    <rPh sb="10" eb="11">
      <t>フク</t>
    </rPh>
    <phoneticPr fontId="2"/>
  </si>
  <si>
    <t>←この中で誤差が大きいものを選び100.0%となるように丸める</t>
    <rPh sb="3" eb="4">
      <t>ナカ</t>
    </rPh>
    <rPh sb="5" eb="7">
      <t>ゴサ</t>
    </rPh>
    <rPh sb="8" eb="9">
      <t>オオ</t>
    </rPh>
    <rPh sb="14" eb="15">
      <t>エラ</t>
    </rPh>
    <rPh sb="28" eb="29">
      <t>マル</t>
    </rPh>
    <phoneticPr fontId="2"/>
  </si>
  <si>
    <t>注：件数は暫定値となります。</t>
    <rPh sb="0" eb="1">
      <t>チュウ</t>
    </rPh>
    <rPh sb="2" eb="4">
      <t>ケンスウ</t>
    </rPh>
    <rPh sb="5" eb="7">
      <t>ザンテイ</t>
    </rPh>
    <rPh sb="7" eb="8">
      <t>チ</t>
    </rPh>
    <phoneticPr fontId="2"/>
  </si>
  <si>
    <t>令和3</t>
    <phoneticPr fontId="2"/>
  </si>
  <si>
    <t>令和4</t>
    <phoneticPr fontId="2"/>
  </si>
  <si>
    <t>世帯数
(世帯)</t>
    <phoneticPr fontId="2"/>
  </si>
  <si>
    <t>令和４年</t>
    <rPh sb="0" eb="2">
      <t>レイワ</t>
    </rPh>
    <rPh sb="3" eb="4">
      <t>ネン</t>
    </rPh>
    <phoneticPr fontId="2"/>
  </si>
  <si>
    <t>3年</t>
    <rPh sb="1" eb="2">
      <t>ネン</t>
    </rPh>
    <phoneticPr fontId="2"/>
  </si>
  <si>
    <t>令和</t>
    <rPh sb="0" eb="2">
      <t>レイワ</t>
    </rPh>
    <phoneticPr fontId="2"/>
  </si>
  <si>
    <t>令和3</t>
    <rPh sb="0" eb="2">
      <t>レイワ</t>
    </rPh>
    <phoneticPr fontId="2"/>
  </si>
  <si>
    <t>令和4年</t>
    <rPh sb="0" eb="2">
      <t>レイワ</t>
    </rPh>
    <rPh sb="3" eb="4">
      <t>ネン</t>
    </rPh>
    <phoneticPr fontId="2"/>
  </si>
  <si>
    <t xml:space="preserve">  FAX：０５６１－７３－６８４５</t>
    <phoneticPr fontId="2"/>
  </si>
  <si>
    <t>法人事業税交付金</t>
    <rPh sb="0" eb="2">
      <t>ホウジン</t>
    </rPh>
    <rPh sb="2" eb="5">
      <t>ジギョウゼイ</t>
    </rPh>
    <rPh sb="5" eb="8">
      <t>コウフキン</t>
    </rPh>
    <phoneticPr fontId="2"/>
  </si>
  <si>
    <t>労働費</t>
    <rPh sb="0" eb="2">
      <t>ロウドウ</t>
    </rPh>
    <rPh sb="2" eb="3">
      <t>ヒ</t>
    </rPh>
    <phoneticPr fontId="2"/>
  </si>
  <si>
    <t>-</t>
    <phoneticPr fontId="2"/>
  </si>
  <si>
    <t>注：下水道事業特別会計及び農業集落排水処理施設事業特別会計については、</t>
    <rPh sb="0" eb="1">
      <t>チュウ</t>
    </rPh>
    <rPh sb="2" eb="5">
      <t>ゲスイドウ</t>
    </rPh>
    <rPh sb="5" eb="7">
      <t>ジギョウ</t>
    </rPh>
    <rPh sb="7" eb="9">
      <t>トクベツ</t>
    </rPh>
    <rPh sb="9" eb="11">
      <t>カイケイ</t>
    </rPh>
    <rPh sb="11" eb="12">
      <t>オヨ</t>
    </rPh>
    <rPh sb="13" eb="15">
      <t>ノウギョウ</t>
    </rPh>
    <rPh sb="15" eb="17">
      <t>シュウラク</t>
    </rPh>
    <rPh sb="17" eb="19">
      <t>ハイスイ</t>
    </rPh>
    <rPh sb="19" eb="21">
      <t>ショリ</t>
    </rPh>
    <rPh sb="21" eb="23">
      <t>シセツ</t>
    </rPh>
    <rPh sb="23" eb="25">
      <t>ジギョウ</t>
    </rPh>
    <rPh sb="25" eb="27">
      <t>トクベツ</t>
    </rPh>
    <rPh sb="27" eb="29">
      <t>カイケイ</t>
    </rPh>
    <phoneticPr fontId="2"/>
  </si>
  <si>
    <t>　　 令和２年度から地方公営企業法の適用を受ける企業会計方式となりました。</t>
    <rPh sb="3" eb="5">
      <t>レイワ</t>
    </rPh>
    <rPh sb="6" eb="8">
      <t>ネンド</t>
    </rPh>
    <rPh sb="10" eb="12">
      <t>チホウ</t>
    </rPh>
    <rPh sb="12" eb="14">
      <t>コウエイ</t>
    </rPh>
    <rPh sb="14" eb="16">
      <t>キギョウ</t>
    </rPh>
    <rPh sb="16" eb="17">
      <t>ホウ</t>
    </rPh>
    <rPh sb="18" eb="20">
      <t>テキヨウ</t>
    </rPh>
    <rPh sb="21" eb="22">
      <t>ウ</t>
    </rPh>
    <rPh sb="24" eb="26">
      <t>キギョウ</t>
    </rPh>
    <rPh sb="26" eb="28">
      <t>カイケイ</t>
    </rPh>
    <rPh sb="28" eb="30">
      <t>ホウシキ</t>
    </rPh>
    <phoneticPr fontId="2"/>
  </si>
  <si>
    <t>令和２年１０月１日現在（単位：世帯）</t>
    <rPh sb="0" eb="2">
      <t>レイワ</t>
    </rPh>
    <rPh sb="3" eb="4">
      <t>ネン</t>
    </rPh>
    <rPh sb="4" eb="5">
      <t>ヘイネン</t>
    </rPh>
    <rPh sb="6" eb="7">
      <t>ガツ</t>
    </rPh>
    <rPh sb="8" eb="9">
      <t>ヒ</t>
    </rPh>
    <rPh sb="9" eb="11">
      <t>ゲンザイ</t>
    </rPh>
    <rPh sb="12" eb="14">
      <t>タンイ</t>
    </rPh>
    <rPh sb="15" eb="17">
      <t>セタイ</t>
    </rPh>
    <phoneticPr fontId="2"/>
  </si>
  <si>
    <t>各年６月１日現在</t>
    <rPh sb="0" eb="1">
      <t>カク</t>
    </rPh>
    <rPh sb="1" eb="2">
      <t>ネン</t>
    </rPh>
    <rPh sb="2" eb="3">
      <t>ヘイネン</t>
    </rPh>
    <rPh sb="3" eb="4">
      <t>ガツ</t>
    </rPh>
    <rPh sb="5" eb="6">
      <t>ニチ</t>
    </rPh>
    <rPh sb="6" eb="8">
      <t>ゲンザイ</t>
    </rPh>
    <phoneticPr fontId="2"/>
  </si>
  <si>
    <t>（２）小規模保育事業所の状況</t>
    <rPh sb="3" eb="11">
      <t>ショウキボホイクジギョウショ</t>
    </rPh>
    <rPh sb="12" eb="14">
      <t>ジョウキョウ</t>
    </rPh>
    <phoneticPr fontId="2"/>
  </si>
  <si>
    <t>マミーベア保育園あかいけ</t>
    <phoneticPr fontId="2"/>
  </si>
  <si>
    <t>ル　クール保育園竹の山</t>
    <phoneticPr fontId="2"/>
  </si>
  <si>
    <t>たんぽぽ保育園かぐやま</t>
    <phoneticPr fontId="2"/>
  </si>
  <si>
    <t>ル　クール保育園香久山</t>
    <phoneticPr fontId="2"/>
  </si>
  <si>
    <t>マミーベア保育園あかいけにし</t>
    <phoneticPr fontId="2"/>
  </si>
  <si>
    <t>たんぽぽ保育園かぐやま南</t>
    <phoneticPr fontId="2"/>
  </si>
  <si>
    <t>日進みつば保育園</t>
    <phoneticPr fontId="2"/>
  </si>
  <si>
    <t>ル　クール保育園赤池</t>
    <phoneticPr fontId="2"/>
  </si>
  <si>
    <t>A型</t>
    <rPh sb="1" eb="2">
      <t>ガタ</t>
    </rPh>
    <phoneticPr fontId="2"/>
  </si>
  <si>
    <t>たんぽぽ保育園うめもり</t>
    <phoneticPr fontId="2"/>
  </si>
  <si>
    <t>区分
園名</t>
    <rPh sb="0" eb="2">
      <t>クブン</t>
    </rPh>
    <rPh sb="5" eb="6">
      <t>エン</t>
    </rPh>
    <rPh sb="6" eb="7">
      <t>メイ</t>
    </rPh>
    <phoneticPr fontId="2"/>
  </si>
  <si>
    <t>愛知国際プリスクール</t>
    <phoneticPr fontId="2"/>
  </si>
  <si>
    <t>各年3月31日現在（単位：人）　</t>
    <rPh sb="0" eb="1">
      <t>カク</t>
    </rPh>
    <rPh sb="1" eb="2">
      <t>ネン</t>
    </rPh>
    <rPh sb="3" eb="4">
      <t>ガツ</t>
    </rPh>
    <rPh sb="6" eb="9">
      <t>ニチゲンザイ</t>
    </rPh>
    <rPh sb="10" eb="12">
      <t>タンイ</t>
    </rPh>
    <rPh sb="13" eb="14">
      <t>ニン</t>
    </rPh>
    <phoneticPr fontId="2"/>
  </si>
  <si>
    <t>被保険
者数</t>
    <rPh sb="0" eb="1">
      <t>ヒ</t>
    </rPh>
    <rPh sb="1" eb="3">
      <t>ホケン</t>
    </rPh>
    <rPh sb="4" eb="5">
      <t>モノ</t>
    </rPh>
    <rPh sb="5" eb="6">
      <t>スウ</t>
    </rPh>
    <phoneticPr fontId="2"/>
  </si>
  <si>
    <t>認定者数</t>
    <rPh sb="0" eb="3">
      <t>ニンテイシャ</t>
    </rPh>
    <rPh sb="3" eb="4">
      <t>スウ</t>
    </rPh>
    <phoneticPr fontId="2"/>
  </si>
  <si>
    <t>被保険者数に占める認定者割合</t>
    <rPh sb="0" eb="4">
      <t>ヒホケンシャ</t>
    </rPh>
    <rPh sb="4" eb="5">
      <t>スウ</t>
    </rPh>
    <rPh sb="6" eb="7">
      <t>シ</t>
    </rPh>
    <rPh sb="9" eb="12">
      <t>ニンテイシャ</t>
    </rPh>
    <rPh sb="12" eb="14">
      <t>ワリアイ</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</si>
  <si>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</si>
  <si>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</si>
  <si>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</si>
  <si>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</si>
  <si>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</si>
  <si>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</si>
  <si>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</si>
  <si>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合計</t>
    <rPh sb="0" eb="2">
      <t>ゴウケイ</t>
    </rPh>
    <phoneticPr fontId="2"/>
  </si>
  <si>
    <t>資料：「介護保険事業状況報告（年報）」介護福祉課　</t>
    <rPh sb="0" eb="2">
      <t>シリョウ</t>
    </rPh>
    <rPh sb="4" eb="6">
      <t>カイゴ</t>
    </rPh>
    <rPh sb="6" eb="8">
      <t>ホケン</t>
    </rPh>
    <rPh sb="8" eb="10">
      <t>ジギョウ</t>
    </rPh>
    <rPh sb="10" eb="12">
      <t>ジョウキョウ</t>
    </rPh>
    <rPh sb="12" eb="14">
      <t>ホウコク</t>
    </rPh>
    <rPh sb="15" eb="17">
      <t>ネンポウ</t>
    </rPh>
    <rPh sb="19" eb="21">
      <t>カイゴ</t>
    </rPh>
    <rPh sb="21" eb="24">
      <t>フクシカ</t>
    </rPh>
    <phoneticPr fontId="2"/>
  </si>
  <si>
    <t>注：被保険者数は第1号被保険者（65歳以上）数です。
　　（　）内の数字は、第1号被保険者（65歳以上）数と第2号被保険者（40歳以上64歳まで）数の合計です。</t>
    <rPh sb="0" eb="1">
      <t>チュウ</t>
    </rPh>
    <rPh sb="2" eb="6">
      <t>ヒホケンシャ</t>
    </rPh>
    <rPh sb="6" eb="7">
      <t>スウ</t>
    </rPh>
    <rPh sb="8" eb="9">
      <t>ダイ</t>
    </rPh>
    <rPh sb="10" eb="11">
      <t>ゴウ</t>
    </rPh>
    <rPh sb="11" eb="15">
      <t>ヒホケンシャ</t>
    </rPh>
    <rPh sb="18" eb="21">
      <t>サイイジョウ</t>
    </rPh>
    <rPh sb="22" eb="23">
      <t>スウ</t>
    </rPh>
    <rPh sb="32" eb="33">
      <t>ナイ</t>
    </rPh>
    <rPh sb="34" eb="36">
      <t>スウジ</t>
    </rPh>
    <rPh sb="54" eb="55">
      <t>ダイ</t>
    </rPh>
    <rPh sb="56" eb="57">
      <t>ゴウ</t>
    </rPh>
    <rPh sb="57" eb="61">
      <t>ヒホケンシャ</t>
    </rPh>
    <rPh sb="64" eb="67">
      <t>サイイジョウ</t>
    </rPh>
    <rPh sb="69" eb="70">
      <t>サイ</t>
    </rPh>
    <rPh sb="73" eb="74">
      <t>スウ</t>
    </rPh>
    <rPh sb="75" eb="77">
      <t>ゴウケイ</t>
    </rPh>
    <phoneticPr fontId="2"/>
  </si>
  <si>
    <t>令和3年</t>
    <rPh sb="0" eb="2">
      <t>レイワ</t>
    </rPh>
    <rPh sb="3" eb="4">
      <t>ネン</t>
    </rPh>
    <phoneticPr fontId="3"/>
  </si>
  <si>
    <t>*2</t>
  </si>
  <si>
    <t>*3</t>
  </si>
  <si>
    <r>
      <t xml:space="preserve"> ← K15+K17+</t>
    </r>
    <r>
      <rPr>
        <b/>
        <sz val="9"/>
        <color rgb="FFFF0000"/>
        <rFont val="ＭＳ Ｐゴシック"/>
        <family val="3"/>
        <charset val="128"/>
      </rPr>
      <t>K18</t>
    </r>
    <r>
      <rPr>
        <b/>
        <sz val="9"/>
        <rFont val="ＭＳ Ｐゴシック"/>
        <family val="3"/>
        <charset val="128"/>
      </rPr>
      <t>+K23</t>
    </r>
    <phoneticPr fontId="2"/>
  </si>
  <si>
    <t>※商科大内に私立国際高等学校2022年9月開校予定R5年度調査注意</t>
    <rPh sb="1" eb="4">
      <t>ショウカダイ</t>
    </rPh>
    <rPh sb="4" eb="5">
      <t>ナイ</t>
    </rPh>
    <rPh sb="6" eb="8">
      <t>シリツ</t>
    </rPh>
    <rPh sb="8" eb="10">
      <t>コクサイ</t>
    </rPh>
    <rPh sb="10" eb="12">
      <t>コウトウ</t>
    </rPh>
    <rPh sb="12" eb="14">
      <t>ガッコウ</t>
    </rPh>
    <rPh sb="18" eb="19">
      <t>ネン</t>
    </rPh>
    <rPh sb="20" eb="21">
      <t>ガツ</t>
    </rPh>
    <rPh sb="21" eb="23">
      <t>カイコウ</t>
    </rPh>
    <rPh sb="23" eb="25">
      <t>ヨテイ</t>
    </rPh>
    <rPh sb="27" eb="29">
      <t>ネンド</t>
    </rPh>
    <rPh sb="29" eb="31">
      <t>チョウサ</t>
    </rPh>
    <rPh sb="31" eb="33">
      <t>チュウイ</t>
    </rPh>
    <phoneticPr fontId="2"/>
  </si>
  <si>
    <t>２．* 1は名古屋外国語大学、名古屋学芸大学の共用18,297㎡、名駅キャンパス7,737㎡を含みます。</t>
    <rPh sb="33" eb="35">
      <t>メイエキ</t>
    </rPh>
    <phoneticPr fontId="2"/>
  </si>
  <si>
    <t>-</t>
    <phoneticPr fontId="2"/>
  </si>
  <si>
    <t>運輸・郵便業</t>
    <rPh sb="0" eb="2">
      <t>ウンユ</t>
    </rPh>
    <rPh sb="3" eb="5">
      <t>ユウビン</t>
    </rPh>
    <rPh sb="5" eb="6">
      <t>ギョウ</t>
    </rPh>
    <phoneticPr fontId="2"/>
  </si>
  <si>
    <t>情報通信業</t>
    <rPh sb="0" eb="2">
      <t>ジョウホウ</t>
    </rPh>
    <rPh sb="2" eb="4">
      <t>ツウシン</t>
    </rPh>
    <rPh sb="4" eb="5">
      <t>ギョウ</t>
    </rPh>
    <phoneticPr fontId="2"/>
  </si>
  <si>
    <t>*1　2021年9月名駅キャンパス7,737㎡増加。日進学舎分は建築面積合計から差し引く。</t>
    <rPh sb="7" eb="8">
      <t>ネン</t>
    </rPh>
    <rPh sb="9" eb="10">
      <t>ガツ</t>
    </rPh>
    <rPh sb="10" eb="12">
      <t>メイエキ</t>
    </rPh>
    <rPh sb="23" eb="25">
      <t>ゾウカ</t>
    </rPh>
    <rPh sb="32" eb="34">
      <t>ケンチク</t>
    </rPh>
    <rPh sb="34" eb="36">
      <t>メンセキ</t>
    </rPh>
    <rPh sb="36" eb="38">
      <t>ゴウケイ</t>
    </rPh>
    <rPh sb="40" eb="41">
      <t>サ</t>
    </rPh>
    <rPh sb="42" eb="43">
      <t>ヒ</t>
    </rPh>
    <phoneticPr fontId="2"/>
  </si>
  <si>
    <t>療養諸費用（療養の給付＋療養費）</t>
    <rPh sb="0" eb="2">
      <t>リョウヨウ</t>
    </rPh>
    <rPh sb="2" eb="5">
      <t>ショヒヨウ</t>
    </rPh>
    <rPh sb="6" eb="8">
      <t>リョウヨウ</t>
    </rPh>
    <rPh sb="9" eb="11">
      <t>キュウフ</t>
    </rPh>
    <rPh sb="12" eb="15">
      <t>リョウヨウヒ</t>
    </rPh>
    <phoneticPr fontId="2"/>
  </si>
  <si>
    <t>　　（７）</t>
    <phoneticPr fontId="2"/>
  </si>
  <si>
    <t>　　（８）</t>
    <phoneticPr fontId="2"/>
  </si>
  <si>
    <t>小規模保育事業所の状況　　・・・・・・・・・・・・・・・・・・・・・・・・・・・・・・・・・・・・・・・・・・・・・・・・</t>
    <rPh sb="0" eb="3">
      <t>ショウキボ</t>
    </rPh>
    <rPh sb="3" eb="5">
      <t>ホイク</t>
    </rPh>
    <rPh sb="5" eb="8">
      <t>ジギョウショ</t>
    </rPh>
    <rPh sb="9" eb="11">
      <t>ジョウキョウ</t>
    </rPh>
    <phoneticPr fontId="2"/>
  </si>
  <si>
    <t>　　（１）</t>
  </si>
  <si>
    <t>　　（２）</t>
  </si>
  <si>
    <t>3歳未満</t>
    <rPh sb="1" eb="2">
      <t>サイ</t>
    </rPh>
    <rPh sb="2" eb="4">
      <t>ミマン</t>
    </rPh>
    <phoneticPr fontId="2"/>
  </si>
  <si>
    <t>3歳</t>
    <rPh sb="1" eb="2">
      <t>サイ</t>
    </rPh>
    <phoneticPr fontId="2"/>
  </si>
  <si>
    <t>4歳</t>
    <rPh sb="1" eb="2">
      <t>サイ</t>
    </rPh>
    <phoneticPr fontId="2"/>
  </si>
  <si>
    <t>5歳</t>
    <rPh sb="1" eb="2">
      <t>サイ</t>
    </rPh>
    <phoneticPr fontId="2"/>
  </si>
  <si>
    <t>S50</t>
    <phoneticPr fontId="2"/>
  </si>
  <si>
    <t>S55</t>
    <phoneticPr fontId="2"/>
  </si>
  <si>
    <t>S60</t>
    <phoneticPr fontId="2"/>
  </si>
  <si>
    <t>H2</t>
    <phoneticPr fontId="2"/>
  </si>
  <si>
    <t>H7</t>
    <phoneticPr fontId="2"/>
  </si>
  <si>
    <t>H12</t>
    <phoneticPr fontId="2"/>
  </si>
  <si>
    <t>H17</t>
    <phoneticPr fontId="2"/>
  </si>
  <si>
    <t>H22</t>
    <phoneticPr fontId="2"/>
  </si>
  <si>
    <t>H27</t>
    <phoneticPr fontId="2"/>
  </si>
  <si>
    <t>R2</t>
    <phoneticPr fontId="2"/>
  </si>
  <si>
    <t>令和２年１０月１日現在（単位：人）　　　　</t>
    <rPh sb="0" eb="2">
      <t>レイワ</t>
    </rPh>
    <rPh sb="3" eb="4">
      <t>ネン</t>
    </rPh>
    <rPh sb="6" eb="7">
      <t>ガツ</t>
    </rPh>
    <rPh sb="8" eb="9">
      <t>ヒ</t>
    </rPh>
    <rPh sb="9" eb="11">
      <t>ゲンザイ</t>
    </rPh>
    <rPh sb="12" eb="14">
      <t>タンイ</t>
    </rPh>
    <rPh sb="15" eb="16">
      <t>ニン</t>
    </rPh>
    <phoneticPr fontId="2"/>
  </si>
  <si>
    <t>←計算で算出</t>
    <rPh sb="1" eb="3">
      <t>ケイサン</t>
    </rPh>
    <rPh sb="4" eb="6">
      <t>サンシュツ</t>
    </rPh>
    <phoneticPr fontId="2"/>
  </si>
  <si>
    <t>済</t>
    <rPh sb="0" eb="1">
      <t>スミ</t>
    </rPh>
    <phoneticPr fontId="2"/>
  </si>
  <si>
    <t>令和２年１０月１日現在（単位：人）　　　　</t>
    <rPh sb="0" eb="2">
      <t>レイワ</t>
    </rPh>
    <rPh sb="3" eb="4">
      <t>ネン</t>
    </rPh>
    <rPh sb="4" eb="5">
      <t>ヘイネン</t>
    </rPh>
    <rPh sb="6" eb="7">
      <t>ガツ</t>
    </rPh>
    <rPh sb="8" eb="9">
      <t>ヒ</t>
    </rPh>
    <rPh sb="9" eb="11">
      <t>ゲンザイ</t>
    </rPh>
    <rPh sb="12" eb="14">
      <t>タンイ</t>
    </rPh>
    <rPh sb="15" eb="16">
      <t>ニン</t>
    </rPh>
    <phoneticPr fontId="2"/>
  </si>
  <si>
    <t>（４）流出入人口・昼間人口（１５歳未満を含む）</t>
    <rPh sb="3" eb="6">
      <t>リュウシュツニュウ</t>
    </rPh>
    <rPh sb="6" eb="8">
      <t>ジンコウ</t>
    </rPh>
    <rPh sb="9" eb="11">
      <t>ヒルマ</t>
    </rPh>
    <rPh sb="11" eb="13">
      <t>ジンコウ</t>
    </rPh>
    <rPh sb="16" eb="17">
      <t>サイ</t>
    </rPh>
    <rPh sb="17" eb="19">
      <t>ミマン</t>
    </rPh>
    <rPh sb="20" eb="21">
      <t>フク</t>
    </rPh>
    <phoneticPr fontId="2"/>
  </si>
  <si>
    <t>工業統計調査は、令和３年以後、経済構造実態調査に包摂されました。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</si>
  <si>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令３</t>
    <rPh sb="0" eb="1">
      <t>レイ</t>
    </rPh>
    <phoneticPr fontId="2"/>
  </si>
  <si>
    <t>経済センサス基礎調査では令和元年、令和2年ともに産業分類や従業者数の公表なし。</t>
    <rPh sb="0" eb="2">
      <t>ケイザイ</t>
    </rPh>
    <rPh sb="6" eb="10">
      <t>キソチョウサ</t>
    </rPh>
    <rPh sb="12" eb="14">
      <t>レイワ</t>
    </rPh>
    <rPh sb="14" eb="16">
      <t>ガンネン</t>
    </rPh>
    <rPh sb="17" eb="19">
      <t>レイワ</t>
    </rPh>
    <rPh sb="20" eb="21">
      <t>ネン</t>
    </rPh>
    <rPh sb="24" eb="28">
      <t>サンギョウブンルイ</t>
    </rPh>
    <rPh sb="29" eb="32">
      <t>ジュウギョウシャ</t>
    </rPh>
    <rPh sb="32" eb="33">
      <t>スウ</t>
    </rPh>
    <rPh sb="34" eb="36">
      <t>コウヒョウ</t>
    </rPh>
    <phoneticPr fontId="2"/>
  </si>
  <si>
    <t>令和3年経済センサス活動調査でも平成28年と同様の公表があれば、</t>
    <rPh sb="0" eb="2">
      <t>レイワ</t>
    </rPh>
    <rPh sb="3" eb="4">
      <t>ネン</t>
    </rPh>
    <rPh sb="4" eb="6">
      <t>ケイザイ</t>
    </rPh>
    <rPh sb="10" eb="14">
      <t>カツドウチョウサ</t>
    </rPh>
    <rPh sb="16" eb="18">
      <t>ヘイセイ</t>
    </rPh>
    <rPh sb="20" eb="21">
      <t>ネン</t>
    </rPh>
    <rPh sb="22" eb="24">
      <t>ドウヨウ</t>
    </rPh>
    <rPh sb="25" eb="27">
      <t>コウヒョウ</t>
    </rPh>
    <phoneticPr fontId="2"/>
  </si>
  <si>
    <t>公表形式が変更されたとして、レイアウトを変更する。</t>
    <rPh sb="0" eb="4">
      <t>コウヒョウケイシキ</t>
    </rPh>
    <rPh sb="5" eb="7">
      <t>ヘンコウ</t>
    </rPh>
    <rPh sb="20" eb="22">
      <t>ヘンコウ</t>
    </rPh>
    <phoneticPr fontId="2"/>
  </si>
  <si>
    <t>令和元年経済センサス基礎調査では調査方式変更のため、該当データなし。→</t>
    <rPh sb="0" eb="2">
      <t>レイワ</t>
    </rPh>
    <rPh sb="2" eb="4">
      <t>ガンネン</t>
    </rPh>
    <rPh sb="4" eb="6">
      <t>ケイザイ</t>
    </rPh>
    <rPh sb="10" eb="12">
      <t>キソ</t>
    </rPh>
    <rPh sb="12" eb="14">
      <t>チョウサ</t>
    </rPh>
    <rPh sb="16" eb="18">
      <t>チョウサ</t>
    </rPh>
    <rPh sb="18" eb="20">
      <t>ホウシキ</t>
    </rPh>
    <rPh sb="20" eb="22">
      <t>ヘンコウ</t>
    </rPh>
    <rPh sb="26" eb="28">
      <t>ガイトウ</t>
    </rPh>
    <phoneticPr fontId="2"/>
  </si>
  <si>
    <t>令和３年経済センサス活動調査で該当の結果が公表される可能性あり。</t>
    <phoneticPr fontId="2"/>
  </si>
  <si>
    <t>国の公表形式によるため、公表形式が異なった場合はこの表を変更する必要あり。</t>
    <rPh sb="0" eb="1">
      <t>クニ</t>
    </rPh>
    <rPh sb="2" eb="4">
      <t>コウヒョウ</t>
    </rPh>
    <rPh sb="4" eb="6">
      <t>ケイシキ</t>
    </rPh>
    <rPh sb="12" eb="14">
      <t>コウヒョウ</t>
    </rPh>
    <rPh sb="14" eb="16">
      <t>ケイシキ</t>
    </rPh>
    <rPh sb="17" eb="18">
      <t>コト</t>
    </rPh>
    <rPh sb="21" eb="23">
      <t>バアイ</t>
    </rPh>
    <rPh sb="26" eb="27">
      <t>ヒョウ</t>
    </rPh>
    <rPh sb="28" eb="30">
      <t>ヘンコウ</t>
    </rPh>
    <rPh sb="32" eb="34">
      <t>ヒツヨウ</t>
    </rPh>
    <phoneticPr fontId="2"/>
  </si>
  <si>
    <t>資料：経済センサス-活動調査</t>
  </si>
  <si>
    <t>資料：経済センサス-活動調査</t>
    <rPh sb="0" eb="2">
      <t>シリョウ</t>
    </rPh>
    <rPh sb="3" eb="5">
      <t>ケイザイ</t>
    </rPh>
    <rPh sb="13" eb="14">
      <t>キチョウ</t>
    </rPh>
    <phoneticPr fontId="2"/>
  </si>
  <si>
    <t>（１）産業分類別民営事業所数及び従業者数</t>
    <rPh sb="3" eb="5">
      <t>サンギョウ</t>
    </rPh>
    <rPh sb="5" eb="7">
      <t>ブンルイ</t>
    </rPh>
    <rPh sb="7" eb="8">
      <t>ベツ</t>
    </rPh>
    <rPh sb="8" eb="10">
      <t>ミンエイ</t>
    </rPh>
    <rPh sb="10" eb="13">
      <t>ジギョウショ</t>
    </rPh>
    <rPh sb="13" eb="14">
      <t>スウ</t>
    </rPh>
    <rPh sb="14" eb="15">
      <t>オヨ</t>
    </rPh>
    <rPh sb="16" eb="17">
      <t>ジュウ</t>
    </rPh>
    <rPh sb="17" eb="20">
      <t>ギョウシャスウ</t>
    </rPh>
    <phoneticPr fontId="2"/>
  </si>
  <si>
    <t>２０～２９人</t>
    <rPh sb="2" eb="3">
      <t>ニン</t>
    </rPh>
    <phoneticPr fontId="2"/>
  </si>
  <si>
    <t>注：５.事業所の値については、事業所・企業統計調査、経済センサス－基礎調査で公表されていましたが、</t>
    <rPh sb="0" eb="1">
      <t>チュウ</t>
    </rPh>
    <rPh sb="4" eb="7">
      <t>ジギョウショ</t>
    </rPh>
    <rPh sb="8" eb="9">
      <t>アタイ</t>
    </rPh>
    <rPh sb="15" eb="18">
      <t>ジギョウショ</t>
    </rPh>
    <rPh sb="19" eb="21">
      <t>キギョウ</t>
    </rPh>
    <rPh sb="21" eb="25">
      <t>トウケイチョウサ</t>
    </rPh>
    <rPh sb="26" eb="28">
      <t>ケイザイ</t>
    </rPh>
    <rPh sb="33" eb="37">
      <t>キソチョウサ</t>
    </rPh>
    <rPh sb="38" eb="40">
      <t>コウヒョウ</t>
    </rPh>
    <phoneticPr fontId="2"/>
  </si>
  <si>
    <t>調査の廃止、調査方法、公表形式の変更により、経済センサス－活動調査に基づき掲載します。</t>
    <rPh sb="0" eb="2">
      <t>チョウサ</t>
    </rPh>
    <rPh sb="3" eb="5">
      <t>ハイシ</t>
    </rPh>
    <rPh sb="6" eb="8">
      <t>チョウサ</t>
    </rPh>
    <rPh sb="8" eb="10">
      <t>ホウホウ</t>
    </rPh>
    <rPh sb="11" eb="13">
      <t>コウヒョウ</t>
    </rPh>
    <rPh sb="13" eb="15">
      <t>ケイシキ</t>
    </rPh>
    <rPh sb="16" eb="18">
      <t>ヘンコウ</t>
    </rPh>
    <rPh sb="37" eb="39">
      <t>ケイサイ</t>
    </rPh>
    <phoneticPr fontId="2"/>
  </si>
  <si>
    <t>平成28年経済センサス活動調査で民間事業所の公表あり。</t>
    <rPh sb="0" eb="2">
      <t>ヘイセイ</t>
    </rPh>
    <rPh sb="4" eb="5">
      <t>ネン</t>
    </rPh>
    <rPh sb="5" eb="7">
      <t>ケイザイ</t>
    </rPh>
    <rPh sb="11" eb="15">
      <t>カツドウチョウサ</t>
    </rPh>
    <rPh sb="16" eb="18">
      <t>ミンカン</t>
    </rPh>
    <rPh sb="18" eb="21">
      <t>ジギョウショ</t>
    </rPh>
    <rPh sb="22" eb="24">
      <t>コウヒョウ</t>
    </rPh>
    <phoneticPr fontId="2"/>
  </si>
  <si>
    <t>国・地方公共団体は活動調査の対象外のためH26基礎調査を基に参考で試算の公表のみ。</t>
    <rPh sb="9" eb="13">
      <t>カツドウチョウサ</t>
    </rPh>
    <rPh sb="23" eb="27">
      <t>キソチョウサ</t>
    </rPh>
    <rPh sb="28" eb="29">
      <t>モト</t>
    </rPh>
    <rPh sb="30" eb="32">
      <t>サンコウ</t>
    </rPh>
    <rPh sb="33" eb="35">
      <t>シサン</t>
    </rPh>
    <rPh sb="36" eb="38">
      <t>コウヒョウ</t>
    </rPh>
    <phoneticPr fontId="2"/>
  </si>
  <si>
    <t>平成２８年</t>
    <rPh sb="0" eb="2">
      <t>ヘイセイ</t>
    </rPh>
    <rPh sb="4" eb="5">
      <t>ネン</t>
    </rPh>
    <phoneticPr fontId="2"/>
  </si>
  <si>
    <t>総数</t>
    <rPh sb="0" eb="2">
      <t>ソウスウ</t>
    </rPh>
    <phoneticPr fontId="2"/>
  </si>
  <si>
    <t>従業者数(人)</t>
    <rPh sb="0" eb="1">
      <t>ジュウ</t>
    </rPh>
    <rPh sb="1" eb="4">
      <t>ギョウシャスウ</t>
    </rPh>
    <rPh sb="5" eb="6">
      <t>ニン</t>
    </rPh>
    <phoneticPr fontId="2"/>
  </si>
  <si>
    <t>日進市ゼロカーボンシティ宣言</t>
  </si>
  <si>
    <t xml:space="preserve">令和４年２月２２日制定  </t>
    <rPh sb="0" eb="2">
      <t>レイワ</t>
    </rPh>
    <rPh sb="3" eb="4">
      <t>ネン</t>
    </rPh>
    <rPh sb="5" eb="6">
      <t>ガツ</t>
    </rPh>
    <rPh sb="8" eb="9">
      <t>ニチ</t>
    </rPh>
    <rPh sb="9" eb="11">
      <t>セイテイ</t>
    </rPh>
    <phoneticPr fontId="2"/>
  </si>
  <si>
    <t>令和4</t>
    <rPh sb="0" eb="2">
      <t>レイワ</t>
    </rPh>
    <phoneticPr fontId="2"/>
  </si>
  <si>
    <t>R5.4.10環境課堀崎さんに確認</t>
    <rPh sb="7" eb="10">
      <t>カンキョウカ</t>
    </rPh>
    <rPh sb="10" eb="12">
      <t>ホリサキ</t>
    </rPh>
    <rPh sb="15" eb="17">
      <t>カクニン</t>
    </rPh>
    <phoneticPr fontId="2"/>
  </si>
  <si>
    <t>自治行政の実績と異なる数字が入っている。→例えば粗大ごみは戸別回収のみか、尾三持ち込みも含むかで差がある。</t>
    <rPh sb="0" eb="4">
      <t>ジチギョウセイ</t>
    </rPh>
    <rPh sb="5" eb="7">
      <t>ジッセキ</t>
    </rPh>
    <rPh sb="8" eb="9">
      <t>コト</t>
    </rPh>
    <rPh sb="11" eb="13">
      <t>スウジ</t>
    </rPh>
    <rPh sb="14" eb="15">
      <t>ハイ</t>
    </rPh>
    <rPh sb="21" eb="22">
      <t>タト</t>
    </rPh>
    <rPh sb="24" eb="26">
      <t>ソダイ</t>
    </rPh>
    <rPh sb="29" eb="33">
      <t>コベツカイシュウ</t>
    </rPh>
    <rPh sb="37" eb="39">
      <t>ビサン</t>
    </rPh>
    <rPh sb="39" eb="40">
      <t>モ</t>
    </rPh>
    <rPh sb="41" eb="42">
      <t>コ</t>
    </rPh>
    <rPh sb="44" eb="45">
      <t>フク</t>
    </rPh>
    <rPh sb="48" eb="49">
      <t>サ</t>
    </rPh>
    <phoneticPr fontId="2"/>
  </si>
  <si>
    <t>詳細は環境課でしか確認できない。にっしんの統計書はそのまま照会するが、様式変更は応相談と伝える。</t>
    <rPh sb="0" eb="2">
      <t>ショウサイ</t>
    </rPh>
    <rPh sb="3" eb="6">
      <t>カンキョウカ</t>
    </rPh>
    <rPh sb="9" eb="11">
      <t>カクニン</t>
    </rPh>
    <rPh sb="21" eb="24">
      <t>トウケイショ</t>
    </rPh>
    <rPh sb="29" eb="31">
      <t>ショウカイ</t>
    </rPh>
    <rPh sb="35" eb="39">
      <t>ヨウシキヘンコウ</t>
    </rPh>
    <rPh sb="40" eb="43">
      <t>オウソウダン</t>
    </rPh>
    <rPh sb="44" eb="45">
      <t>ツタ</t>
    </rPh>
    <phoneticPr fontId="2"/>
  </si>
  <si>
    <t>令和5</t>
    <rPh sb="0" eb="2">
      <t>レイワ</t>
    </rPh>
    <phoneticPr fontId="2"/>
  </si>
  <si>
    <t>4年</t>
    <rPh sb="1" eb="2">
      <t>ネン</t>
    </rPh>
    <phoneticPr fontId="2"/>
  </si>
  <si>
    <t>自給的農家</t>
    <rPh sb="0" eb="3">
      <t>ジキュウテキ</t>
    </rPh>
    <rPh sb="3" eb="5">
      <t>ノウカ</t>
    </rPh>
    <phoneticPr fontId="2"/>
  </si>
  <si>
    <t>農業経営体数</t>
    <rPh sb="0" eb="5">
      <t>ノウギョウケイエイタイ</t>
    </rPh>
    <rPh sb="5" eb="6">
      <t>スウ</t>
    </rPh>
    <phoneticPr fontId="2"/>
  </si>
  <si>
    <t>主副業別経営体数</t>
    <rPh sb="0" eb="1">
      <t>シュ</t>
    </rPh>
    <rPh sb="1" eb="3">
      <t>フクギョウ</t>
    </rPh>
    <rPh sb="3" eb="4">
      <t>ベツ</t>
    </rPh>
    <rPh sb="4" eb="7">
      <t>ケイエイタイ</t>
    </rPh>
    <rPh sb="7" eb="8">
      <t>スウ</t>
    </rPh>
    <phoneticPr fontId="2"/>
  </si>
  <si>
    <t>主業</t>
    <rPh sb="0" eb="2">
      <t>シュギョウ</t>
    </rPh>
    <phoneticPr fontId="2"/>
  </si>
  <si>
    <t>準主業</t>
    <rPh sb="0" eb="1">
      <t>ジュン</t>
    </rPh>
    <rPh sb="1" eb="3">
      <t>シュギョウ</t>
    </rPh>
    <phoneticPr fontId="2"/>
  </si>
  <si>
    <t>副業的</t>
    <rPh sb="0" eb="3">
      <t>フクギョウテキ</t>
    </rPh>
    <phoneticPr fontId="2"/>
  </si>
  <si>
    <t>基幹的農業従事者数</t>
    <rPh sb="0" eb="3">
      <t>キカンテキ</t>
    </rPh>
    <rPh sb="3" eb="5">
      <t>ノウギョウ</t>
    </rPh>
    <rPh sb="5" eb="8">
      <t>ジュウジシャ</t>
    </rPh>
    <rPh sb="8" eb="9">
      <t>スウ</t>
    </rPh>
    <phoneticPr fontId="2"/>
  </si>
  <si>
    <t>総
農家数</t>
    <rPh sb="0" eb="1">
      <t>ソウ</t>
    </rPh>
    <rPh sb="2" eb="4">
      <t>ノウカ</t>
    </rPh>
    <rPh sb="4" eb="5">
      <t>スウ</t>
    </rPh>
    <phoneticPr fontId="2"/>
  </si>
  <si>
    <t>販売
農家</t>
    <rPh sb="0" eb="2">
      <t>ハンバイ</t>
    </rPh>
    <rPh sb="3" eb="5">
      <t>ノウカ</t>
    </rPh>
    <phoneticPr fontId="2"/>
  </si>
  <si>
    <t>農業
経営体</t>
    <rPh sb="0" eb="2">
      <t>ノウギョウ</t>
    </rPh>
    <rPh sb="3" eb="6">
      <t>ケイエイタイ</t>
    </rPh>
    <phoneticPr fontId="2"/>
  </si>
  <si>
    <t>個人
経営</t>
    <rPh sb="0" eb="2">
      <t>コジン</t>
    </rPh>
    <rPh sb="3" eb="5">
      <t>ケイエイ</t>
    </rPh>
    <phoneticPr fontId="2"/>
  </si>
  <si>
    <t>団体
経営</t>
    <rPh sb="0" eb="2">
      <t>ダンタイ</t>
    </rPh>
    <rPh sb="3" eb="5">
      <t>ケイエイ</t>
    </rPh>
    <phoneticPr fontId="2"/>
  </si>
  <si>
    <t>法人
経営</t>
    <rPh sb="0" eb="2">
      <t>ホウジン</t>
    </rPh>
    <rPh sb="3" eb="5">
      <t>ケイエイ</t>
    </rPh>
    <phoneticPr fontId="2"/>
  </si>
  <si>
    <t>（１）農家数・農業経営体数・主副業別経営体数及び基幹的農業従事者数</t>
    <rPh sb="3" eb="5">
      <t>ノウカ</t>
    </rPh>
    <rPh sb="5" eb="6">
      <t>スウ</t>
    </rPh>
    <rPh sb="7" eb="9">
      <t>ノウギョウ</t>
    </rPh>
    <rPh sb="9" eb="12">
      <t>ケイエイタイ</t>
    </rPh>
    <rPh sb="12" eb="13">
      <t>スウ</t>
    </rPh>
    <rPh sb="14" eb="15">
      <t>シュ</t>
    </rPh>
    <rPh sb="15" eb="17">
      <t>フクギョウ</t>
    </rPh>
    <rPh sb="17" eb="18">
      <t>ベツ</t>
    </rPh>
    <rPh sb="18" eb="21">
      <t>ケイエイタイ</t>
    </rPh>
    <rPh sb="21" eb="22">
      <t>スウ</t>
    </rPh>
    <rPh sb="22" eb="23">
      <t>オヨ</t>
    </rPh>
    <rPh sb="24" eb="27">
      <t>キカンテキ</t>
    </rPh>
    <rPh sb="27" eb="29">
      <t>ノウギョウ</t>
    </rPh>
    <rPh sb="29" eb="33">
      <t>ジュウジシャスウ</t>
    </rPh>
    <phoneticPr fontId="2"/>
  </si>
  <si>
    <t>（単位：戸）</t>
    <phoneticPr fontId="2"/>
  </si>
  <si>
    <t>（単位：経営体）</t>
    <phoneticPr fontId="2"/>
  </si>
  <si>
    <t>（単位：人）</t>
    <rPh sb="1" eb="3">
      <t>タンイ</t>
    </rPh>
    <rPh sb="4" eb="5">
      <t>ヒト</t>
    </rPh>
    <phoneticPr fontId="2"/>
  </si>
  <si>
    <t>令和２年２月１日現在</t>
    <rPh sb="0" eb="2">
      <t>レイワ</t>
    </rPh>
    <rPh sb="3" eb="4">
      <t>ネン</t>
    </rPh>
    <rPh sb="5" eb="6">
      <t>ガツ</t>
    </rPh>
    <rPh sb="7" eb="8">
      <t>ニチ</t>
    </rPh>
    <rPh sb="8" eb="10">
      <t>ゲンザイ</t>
    </rPh>
    <phoneticPr fontId="2"/>
  </si>
  <si>
    <t>　(1)経営耕地面積が30a以上の規模の農業</t>
    <phoneticPr fontId="2"/>
  </si>
  <si>
    <t>　(2)農作物の作付面積又は栽培面積、家畜の飼養頭羽数又は出荷羽数、その他の事業の規模が次の農林業経営体の外形基準以上の農業</t>
    <phoneticPr fontId="2"/>
  </si>
  <si>
    <t>　　①露地野菜作付面積　15a</t>
    <phoneticPr fontId="2"/>
  </si>
  <si>
    <t>　　④露地花き栽培面積 10a</t>
    <phoneticPr fontId="2"/>
  </si>
  <si>
    <t xml:space="preserve"> (3)農作業の受託の事業</t>
    <phoneticPr fontId="2"/>
  </si>
  <si>
    <t>⑤施設花き栽培面積　250㎡</t>
    <phoneticPr fontId="2"/>
  </si>
  <si>
    <t>⑥搾乳牛飼養頭数　1頭</t>
    <phoneticPr fontId="2"/>
  </si>
  <si>
    <t>⑧豚飼養頭数　15頭</t>
    <phoneticPr fontId="2"/>
  </si>
  <si>
    <t>⑨採卵鶏飼養羽数　150羽 </t>
    <phoneticPr fontId="2"/>
  </si>
  <si>
    <t>⑪その他　調査期日前1年間における農業生産物の総販売額50万円に相当する事業の規模</t>
    <phoneticPr fontId="2"/>
  </si>
  <si>
    <t>②施設野菜栽培面積　350㎡</t>
    <phoneticPr fontId="2"/>
  </si>
  <si>
    <t>③果樹栽培面積　10a</t>
    <phoneticPr fontId="2"/>
  </si>
  <si>
    <t>　　⑦肥育牛飼養頭数　1頭</t>
    <phoneticPr fontId="2"/>
  </si>
  <si>
    <t>　　⑩ブロイラー年間出荷羽数　1,000羽</t>
    <phoneticPr fontId="2"/>
  </si>
  <si>
    <t>　　65歳未満の世帯員がいる個人経営体をいいます。</t>
  </si>
  <si>
    <t>　　65歳未満の世帯員がいる個人経営体をいいます。</t>
    <phoneticPr fontId="2"/>
  </si>
  <si>
    <t>　　65歳未満の世帯員がいない個人経営体をいいます。</t>
    <phoneticPr fontId="2"/>
  </si>
  <si>
    <t>３．「自給的農家」とは、経営耕地面積が30a未満かつ農産物販売金額が50万円未満の農家をいいます。</t>
    <rPh sb="3" eb="6">
      <t>ジキュウテキ</t>
    </rPh>
    <rPh sb="6" eb="8">
      <t>ノウカ</t>
    </rPh>
    <rPh sb="12" eb="14">
      <t>ケイエイ</t>
    </rPh>
    <rPh sb="14" eb="16">
      <t>コウチ</t>
    </rPh>
    <rPh sb="16" eb="18">
      <t>メンセキ</t>
    </rPh>
    <rPh sb="22" eb="24">
      <t>ミマン</t>
    </rPh>
    <rPh sb="26" eb="29">
      <t>ノウサンブツ</t>
    </rPh>
    <rPh sb="29" eb="31">
      <t>ハンバイ</t>
    </rPh>
    <rPh sb="31" eb="33">
      <t>キンガク</t>
    </rPh>
    <rPh sb="36" eb="38">
      <t>マンエン</t>
    </rPh>
    <rPh sb="38" eb="40">
      <t>ミマン</t>
    </rPh>
    <rPh sb="41" eb="43">
      <t>ノウカ</t>
    </rPh>
    <phoneticPr fontId="2"/>
  </si>
  <si>
    <t>２．「販売農家」とは、経営耕地面積が30a以上又は農産物販売金額が50万円以上の農家をいいます。</t>
    <phoneticPr fontId="2"/>
  </si>
  <si>
    <t>４．「農業経営体」とは、以下の(1)、(2)又は(3)のいずれかに該当する事業を行う者をいいます。 </t>
    <phoneticPr fontId="2"/>
  </si>
  <si>
    <t>５．「主業経営体」とは、農業所得が主で、調査期日前1年間に自営農業に60日以上従事している</t>
    <rPh sb="3" eb="5">
      <t>シュギョウ</t>
    </rPh>
    <rPh sb="5" eb="8">
      <t>ケイエイタイ</t>
    </rPh>
    <rPh sb="20" eb="24">
      <t>チョウサキジツ</t>
    </rPh>
    <rPh sb="24" eb="25">
      <t>マエ</t>
    </rPh>
    <rPh sb="26" eb="28">
      <t>ネンカン</t>
    </rPh>
    <rPh sb="29" eb="33">
      <t>ジエイノウギョウ</t>
    </rPh>
    <rPh sb="36" eb="37">
      <t>ニチ</t>
    </rPh>
    <rPh sb="37" eb="39">
      <t>イジョウ</t>
    </rPh>
    <rPh sb="39" eb="41">
      <t>ジュウジ</t>
    </rPh>
    <phoneticPr fontId="2"/>
  </si>
  <si>
    <t>６．「準主業経営体」とは、農外所得が主で、調査期日前1年間に自営農業に60日以上従事している</t>
    <rPh sb="3" eb="4">
      <t>ジュン</t>
    </rPh>
    <rPh sb="4" eb="6">
      <t>シュギョウ</t>
    </rPh>
    <rPh sb="6" eb="9">
      <t>ケイエイタイ</t>
    </rPh>
    <rPh sb="14" eb="15">
      <t>ガイ</t>
    </rPh>
    <rPh sb="18" eb="19">
      <t>シュ</t>
    </rPh>
    <phoneticPr fontId="2"/>
  </si>
  <si>
    <t>７．「副業的経営体」とは、調査期日前1年間に自営農業に60日以上従事している</t>
    <rPh sb="3" eb="6">
      <t>フクギョウテキ</t>
    </rPh>
    <rPh sb="6" eb="9">
      <t>ケイエイタイ</t>
    </rPh>
    <rPh sb="22" eb="26">
      <t>ジエイノウギョウ</t>
    </rPh>
    <rPh sb="29" eb="30">
      <t>ニチ</t>
    </rPh>
    <rPh sb="30" eb="32">
      <t>イジョウ</t>
    </rPh>
    <rPh sb="32" eb="34">
      <t>ジュウジ</t>
    </rPh>
    <phoneticPr fontId="2"/>
  </si>
  <si>
    <t>８．「基幹的農業従事者」とは、15歳以上の農家世帯員のうち、ふだん仕事として主に自営農業に従事している者をいいます。</t>
    <rPh sb="3" eb="6">
      <t>キカンテキ</t>
    </rPh>
    <rPh sb="6" eb="8">
      <t>ノウギョウ</t>
    </rPh>
    <rPh sb="8" eb="11">
      <t>ジュウジシャ</t>
    </rPh>
    <phoneticPr fontId="2"/>
  </si>
  <si>
    <t>９．調査項目が削減されたため、令和２年調査から「専業農家」「兼業農家」「農業就業人口」の資料はありません。</t>
    <rPh sb="2" eb="4">
      <t>チョウサ</t>
    </rPh>
    <rPh sb="4" eb="6">
      <t>コウモク</t>
    </rPh>
    <rPh sb="7" eb="9">
      <t>サクゲン</t>
    </rPh>
    <rPh sb="15" eb="17">
      <t>レイワ</t>
    </rPh>
    <rPh sb="18" eb="19">
      <t>ネン</t>
    </rPh>
    <rPh sb="19" eb="21">
      <t>チョウサ</t>
    </rPh>
    <rPh sb="24" eb="26">
      <t>センギョウ</t>
    </rPh>
    <rPh sb="26" eb="28">
      <t>ノウカ</t>
    </rPh>
    <rPh sb="30" eb="32">
      <t>ケンギョウ</t>
    </rPh>
    <rPh sb="32" eb="34">
      <t>ノウカ</t>
    </rPh>
    <rPh sb="36" eb="38">
      <t>ノウギョウ</t>
    </rPh>
    <rPh sb="38" eb="40">
      <t>シュウギョウ</t>
    </rPh>
    <rPh sb="40" eb="42">
      <t>ジンコウ</t>
    </rPh>
    <rPh sb="44" eb="46">
      <t>シリョウ</t>
    </rPh>
    <phoneticPr fontId="2"/>
  </si>
  <si>
    <t>経営耕地なし</t>
    <rPh sb="0" eb="4">
      <t>ケイエイコウチ</t>
    </rPh>
    <phoneticPr fontId="2"/>
  </si>
  <si>
    <t>0.3ha
未満</t>
    <rPh sb="6" eb="8">
      <t>ミマン</t>
    </rPh>
    <phoneticPr fontId="2"/>
  </si>
  <si>
    <t>0.3～
0.5</t>
    <phoneticPr fontId="2"/>
  </si>
  <si>
    <t>0.5～
1.0</t>
    <phoneticPr fontId="2"/>
  </si>
  <si>
    <t>1.0～
1.5</t>
    <phoneticPr fontId="2"/>
  </si>
  <si>
    <t>1.5～
2.0</t>
    <phoneticPr fontId="2"/>
  </si>
  <si>
    <t>2.0～
3.0</t>
    <phoneticPr fontId="2"/>
  </si>
  <si>
    <t>3.0～
5.0</t>
    <phoneticPr fontId="2"/>
  </si>
  <si>
    <t>5.0～
10.0</t>
    <phoneticPr fontId="2"/>
  </si>
  <si>
    <t>10.0～
20.0</t>
    <phoneticPr fontId="2"/>
  </si>
  <si>
    <t>（単位：経営体）</t>
    <rPh sb="1" eb="3">
      <t>タンイ</t>
    </rPh>
    <rPh sb="4" eb="7">
      <t>ケイエイタイ</t>
    </rPh>
    <phoneticPr fontId="2"/>
  </si>
  <si>
    <t>区分</t>
    <rPh sb="0" eb="2">
      <t>クブン</t>
    </rPh>
    <phoneticPr fontId="2"/>
  </si>
  <si>
    <t>区分　　</t>
    <rPh sb="0" eb="2">
      <t>クブン</t>
    </rPh>
    <phoneticPr fontId="2"/>
  </si>
  <si>
    <t>樹園地</t>
    <rPh sb="0" eb="3">
      <t>ジュエンチ</t>
    </rPh>
    <phoneticPr fontId="2"/>
  </si>
  <si>
    <t>資料：農林業センサス</t>
    <phoneticPr fontId="2"/>
  </si>
  <si>
    <t>農家数・農業経営体数・主副業別経営体数及び基幹的農業従事者数　　・・・・・・・・・・・・・・・・・・・・・・・・・・・・・・・・・・・・・・・・・・</t>
    <rPh sb="0" eb="2">
      <t>ノウカ</t>
    </rPh>
    <rPh sb="2" eb="3">
      <t>スウ</t>
    </rPh>
    <rPh sb="4" eb="6">
      <t>ノウギョウ</t>
    </rPh>
    <rPh sb="6" eb="9">
      <t>ケイエイタイ</t>
    </rPh>
    <rPh sb="9" eb="10">
      <t>スウ</t>
    </rPh>
    <rPh sb="11" eb="12">
      <t>シュ</t>
    </rPh>
    <rPh sb="12" eb="14">
      <t>フクギョウ</t>
    </rPh>
    <rPh sb="14" eb="15">
      <t>ベツ</t>
    </rPh>
    <rPh sb="15" eb="18">
      <t>ケイエイタイ</t>
    </rPh>
    <rPh sb="18" eb="19">
      <t>スウ</t>
    </rPh>
    <rPh sb="19" eb="20">
      <t>オヨ</t>
    </rPh>
    <rPh sb="21" eb="23">
      <t>キカン</t>
    </rPh>
    <rPh sb="23" eb="24">
      <t>テキ</t>
    </rPh>
    <rPh sb="24" eb="26">
      <t>ノウギョウ</t>
    </rPh>
    <rPh sb="26" eb="29">
      <t>ジュウジシャ</t>
    </rPh>
    <rPh sb="29" eb="30">
      <t>スウ</t>
    </rPh>
    <phoneticPr fontId="2"/>
  </si>
  <si>
    <t>経営耕地面積規模別経営体数　　・・・・・・・・・・・・・・・・・・・・・・・・・・・・・・・・・・・・・・・</t>
    <phoneticPr fontId="2"/>
  </si>
  <si>
    <t>（３）農業経営体経営耕地面積</t>
    <phoneticPr fontId="2"/>
  </si>
  <si>
    <t>農業経営体経営耕地面積　　・・・・・・・・・・・・・・・・・・・・・・・・・・・・・・・・・・・・・・・</t>
    <rPh sb="0" eb="2">
      <t>ノウギョウ</t>
    </rPh>
    <rPh sb="2" eb="5">
      <t>ケイエイタイ</t>
    </rPh>
    <rPh sb="5" eb="7">
      <t>ケイエイ</t>
    </rPh>
    <rPh sb="7" eb="9">
      <t>コウチ</t>
    </rPh>
    <rPh sb="9" eb="11">
      <t>メンセキ</t>
    </rPh>
    <phoneticPr fontId="2"/>
  </si>
  <si>
    <t>令和２年２月１日現在</t>
    <phoneticPr fontId="2"/>
  </si>
  <si>
    <t>各年６月１日現在　　</t>
    <rPh sb="0" eb="1">
      <t>カク</t>
    </rPh>
    <rPh sb="1" eb="2">
      <t>ネン</t>
    </rPh>
    <rPh sb="3" eb="4">
      <t>ガツ</t>
    </rPh>
    <rPh sb="5" eb="6">
      <t>ヒ</t>
    </rPh>
    <rPh sb="6" eb="8">
      <t>ゲンザイ</t>
    </rPh>
    <phoneticPr fontId="2"/>
  </si>
  <si>
    <t>０人</t>
    <rPh sb="1" eb="2">
      <t>ニン</t>
    </rPh>
    <phoneticPr fontId="2"/>
  </si>
  <si>
    <t>３０人以上</t>
    <rPh sb="2" eb="3">
      <t>ニン</t>
    </rPh>
    <rPh sb="3" eb="5">
      <t>イジョウ</t>
    </rPh>
    <phoneticPr fontId="2"/>
  </si>
  <si>
    <t>各年６月１日現在　</t>
    <phoneticPr fontId="2"/>
  </si>
  <si>
    <t>平成２８年</t>
    <phoneticPr fontId="2"/>
  </si>
  <si>
    <t>令和３年</t>
    <phoneticPr fontId="2"/>
  </si>
  <si>
    <t>資料：工業統計調査、経済センサス－活動調査</t>
    <rPh sb="0" eb="2">
      <t>シリョウ</t>
    </rPh>
    <rPh sb="3" eb="5">
      <t>コウギョウ</t>
    </rPh>
    <rPh sb="5" eb="7">
      <t>トウケイ</t>
    </rPh>
    <rPh sb="7" eb="9">
      <t>チョウサ</t>
    </rPh>
    <rPh sb="10" eb="12">
      <t>ケイザイ</t>
    </rPh>
    <rPh sb="17" eb="21">
      <t>カツドウチョウサ</t>
    </rPh>
    <phoneticPr fontId="2"/>
  </si>
  <si>
    <t>製造品出荷額等
（万円）</t>
    <phoneticPr fontId="2"/>
  </si>
  <si>
    <t>従業者数
(人)</t>
    <phoneticPr fontId="2"/>
  </si>
  <si>
    <t>事業所数</t>
    <phoneticPr fontId="2"/>
  </si>
  <si>
    <t>産業中分類</t>
    <phoneticPr fontId="2"/>
  </si>
  <si>
    <t>付加価値額
（万円）</t>
    <rPh sb="0" eb="5">
      <t>フカカチガク</t>
    </rPh>
    <rPh sb="7" eb="9">
      <t>マンエン</t>
    </rPh>
    <phoneticPr fontId="2"/>
  </si>
  <si>
    <t>令和3年は経済センサス‐活動調査の実施年のため、経済構造実態調査は実施されていません。</t>
    <rPh sb="0" eb="2">
      <t>レイワ</t>
    </rPh>
    <rPh sb="3" eb="4">
      <t>ネン</t>
    </rPh>
    <rPh sb="5" eb="7">
      <t>ケイザイ</t>
    </rPh>
    <rPh sb="12" eb="16">
      <t>カツドウチョウサ</t>
    </rPh>
    <rPh sb="17" eb="20">
      <t>ジッシネン</t>
    </rPh>
    <rPh sb="24" eb="26">
      <t>ケイザイ</t>
    </rPh>
    <rPh sb="26" eb="28">
      <t>コウゾウ</t>
    </rPh>
    <rPh sb="28" eb="30">
      <t>ジッタイ</t>
    </rPh>
    <rPh sb="30" eb="32">
      <t>チョウサ</t>
    </rPh>
    <rPh sb="33" eb="35">
      <t>ジッシ</t>
    </rPh>
    <phoneticPr fontId="2"/>
  </si>
  <si>
    <t>製造品出荷額等などの経理事項については前年1月～12月の実績です。</t>
    <rPh sb="19" eb="20">
      <t>ゼン</t>
    </rPh>
    <phoneticPr fontId="2"/>
  </si>
  <si>
    <t>21</t>
    <phoneticPr fontId="2"/>
  </si>
  <si>
    <t>令和3年は経済センサス‐活動調査の実施年のため、経済構造実態調査は実施されていません。</t>
    <rPh sb="0" eb="2">
      <t>レイワ</t>
    </rPh>
    <rPh sb="3" eb="4">
      <t>ネン</t>
    </rPh>
    <rPh sb="5" eb="7">
      <t>ケイザイ</t>
    </rPh>
    <rPh sb="12" eb="14">
      <t>カツドウ</t>
    </rPh>
    <rPh sb="14" eb="16">
      <t>チョウサ</t>
    </rPh>
    <rPh sb="17" eb="19">
      <t>ジッシ</t>
    </rPh>
    <rPh sb="19" eb="20">
      <t>ネン</t>
    </rPh>
    <rPh sb="24" eb="26">
      <t>ケイザイ</t>
    </rPh>
    <rPh sb="26" eb="28">
      <t>コウゾウ</t>
    </rPh>
    <rPh sb="28" eb="30">
      <t>ジッタイ</t>
    </rPh>
    <rPh sb="30" eb="32">
      <t>チョウサ</t>
    </rPh>
    <rPh sb="33" eb="35">
      <t>ジッシ</t>
    </rPh>
    <phoneticPr fontId="2"/>
  </si>
  <si>
    <t>工業統計調査は、令和3年以後、経済構造実態調査に包摂されました。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</si>
  <si>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（１）産業中分類別事業所数・従業者数及び製造品出荷額等及び付加価値額</t>
    <rPh sb="3" eb="5">
      <t>サンギョウ</t>
    </rPh>
    <rPh sb="5" eb="6">
      <t>チュウ</t>
    </rPh>
    <rPh sb="6" eb="8">
      <t>ブンルイ</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rPh sb="27" eb="28">
      <t>オヨ</t>
    </rPh>
    <rPh sb="29" eb="34">
      <t>フカカチガク</t>
    </rPh>
    <phoneticPr fontId="2"/>
  </si>
  <si>
    <t>資料：経済センサス－活動調査</t>
    <rPh sb="0" eb="2">
      <t>シリョウ</t>
    </rPh>
    <rPh sb="3" eb="5">
      <t>ケイザイ</t>
    </rPh>
    <rPh sb="10" eb="14">
      <t>カツドウチョウサ</t>
    </rPh>
    <phoneticPr fontId="2"/>
  </si>
  <si>
    <t>令和３年６月１日現在　　</t>
    <rPh sb="0" eb="2">
      <t>レイワ</t>
    </rPh>
    <rPh sb="3" eb="4">
      <t>ネン</t>
    </rPh>
    <rPh sb="4" eb="5">
      <t>ヘイネン</t>
    </rPh>
    <rPh sb="5" eb="6">
      <t>ガツ</t>
    </rPh>
    <rPh sb="7" eb="10">
      <t>ニチゲンザイ</t>
    </rPh>
    <phoneticPr fontId="2"/>
  </si>
  <si>
    <t>（２）従業者規模別事業所数・従業者数及び製造品出荷額等</t>
    <rPh sb="3" eb="6">
      <t>ジュウギョウシャ</t>
    </rPh>
    <rPh sb="6" eb="9">
      <t>キボベツ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</si>
  <si>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注：前回調査は平成28年の経済センサス－活動調査です。</t>
    <rPh sb="0" eb="1">
      <t>チュウ</t>
    </rPh>
    <rPh sb="13" eb="15">
      <t>ケイザイ</t>
    </rPh>
    <rPh sb="20" eb="22">
      <t>カツドウ</t>
    </rPh>
    <rPh sb="22" eb="24">
      <t>チョウサ</t>
    </rPh>
    <phoneticPr fontId="2"/>
  </si>
  <si>
    <t>年間販売額
（百万円）</t>
    <phoneticPr fontId="2"/>
  </si>
  <si>
    <t>（２）卸売・小売業の産業分類別事業所数・従業者数及び販売額</t>
    <rPh sb="3" eb="5">
      <t>オロシウ</t>
    </rPh>
    <rPh sb="6" eb="9">
      <t>コウリギョウ</t>
    </rPh>
    <rPh sb="10" eb="12">
      <t>サンギョウ</t>
    </rPh>
    <rPh sb="12" eb="14">
      <t>ブンルイ</t>
    </rPh>
    <rPh sb="14" eb="15">
      <t>ベツ</t>
    </rPh>
    <rPh sb="15" eb="18">
      <t>ジギョウショ</t>
    </rPh>
    <rPh sb="18" eb="19">
      <t>スウ</t>
    </rPh>
    <rPh sb="20" eb="23">
      <t>ジュウギョウシャ</t>
    </rPh>
    <rPh sb="23" eb="24">
      <t>スウ</t>
    </rPh>
    <rPh sb="24" eb="25">
      <t>オヨ</t>
    </rPh>
    <rPh sb="26" eb="28">
      <t>ハンバイ</t>
    </rPh>
    <rPh sb="28" eb="29">
      <t>ガク</t>
    </rPh>
    <phoneticPr fontId="2"/>
  </si>
  <si>
    <t>令和５年</t>
    <rPh sb="0" eb="2">
      <t>レイワ</t>
    </rPh>
    <rPh sb="3" eb="4">
      <t>ネン</t>
    </rPh>
    <phoneticPr fontId="2"/>
  </si>
  <si>
    <t>　</t>
  </si>
  <si>
    <t>町　名</t>
    <phoneticPr fontId="16"/>
  </si>
  <si>
    <t>世 帯 数</t>
  </si>
  <si>
    <t>人　　　　　　口</t>
    <phoneticPr fontId="16"/>
  </si>
  <si>
    <t>総　数</t>
    <phoneticPr fontId="16"/>
  </si>
  <si>
    <t>男</t>
    <phoneticPr fontId="16"/>
  </si>
  <si>
    <t>女</t>
    <phoneticPr fontId="16"/>
  </si>
  <si>
    <t>世 帯 数</t>
    <phoneticPr fontId="16"/>
  </si>
  <si>
    <t>（３）町・丁目・字別人口及び世帯数</t>
    <phoneticPr fontId="2"/>
  </si>
  <si>
    <t>12</t>
    <phoneticPr fontId="2"/>
  </si>
  <si>
    <t>介護保険被保険者数及び要介護（要支援）認定状況　　・・・・・・・・・・・・・・・・・・・・・・・・・・・・・・・・・・・・・・・・・・・・・</t>
    <rPh sb="0" eb="4">
      <t>カイゴホケン</t>
    </rPh>
    <rPh sb="4" eb="9">
      <t>ヒホケンシャスウ</t>
    </rPh>
    <rPh sb="9" eb="10">
      <t>オヨ</t>
    </rPh>
    <rPh sb="11" eb="12">
      <t>ヨウ</t>
    </rPh>
    <rPh sb="12" eb="14">
      <t>カイゴ</t>
    </rPh>
    <rPh sb="15" eb="16">
      <t>ヨウ</t>
    </rPh>
    <rPh sb="16" eb="18">
      <t>シエン</t>
    </rPh>
    <rPh sb="19" eb="21">
      <t>ニンテイ</t>
    </rPh>
    <rPh sb="21" eb="23">
      <t>ジョウキョウ</t>
    </rPh>
    <phoneticPr fontId="2"/>
  </si>
  <si>
    <t>国際高等学校</t>
    <rPh sb="0" eb="2">
      <t>コクサイ</t>
    </rPh>
    <rPh sb="2" eb="4">
      <t>コウトウ</t>
    </rPh>
    <rPh sb="4" eb="6">
      <t>ガッコウ</t>
    </rPh>
    <phoneticPr fontId="2"/>
  </si>
  <si>
    <t>付加価値額
（万円）</t>
    <rPh sb="0" eb="2">
      <t>フカ</t>
    </rPh>
    <rPh sb="2" eb="4">
      <t>カチ</t>
    </rPh>
    <rPh sb="4" eb="5">
      <t>ガク</t>
    </rPh>
    <rPh sb="7" eb="8">
      <t>マン</t>
    </rPh>
    <rPh sb="8" eb="9">
      <t>エン</t>
    </rPh>
    <phoneticPr fontId="2"/>
  </si>
  <si>
    <t>令和4年</t>
    <phoneticPr fontId="3"/>
  </si>
  <si>
    <t>0歳</t>
    <rPh sb="1" eb="2">
      <t>サイ</t>
    </rPh>
    <phoneticPr fontId="2"/>
  </si>
  <si>
    <t>1歳</t>
    <rPh sb="1" eb="2">
      <t>サイ</t>
    </rPh>
    <phoneticPr fontId="2"/>
  </si>
  <si>
    <t>2歳</t>
    <rPh sb="1" eb="2">
      <t>サイ</t>
    </rPh>
    <phoneticPr fontId="2"/>
  </si>
  <si>
    <t>（４）国民健康保険加入状況</t>
    <rPh sb="3" eb="5">
      <t>コクミン</t>
    </rPh>
    <rPh sb="5" eb="7">
      <t>ケンコウ</t>
    </rPh>
    <rPh sb="7" eb="9">
      <t>ホケン</t>
    </rPh>
    <rPh sb="9" eb="11">
      <t>カニュウ</t>
    </rPh>
    <rPh sb="11" eb="13">
      <t>ジョウキョウ</t>
    </rPh>
    <phoneticPr fontId="2"/>
  </si>
  <si>
    <t>（５）国民健康保険給付状況</t>
    <rPh sb="3" eb="5">
      <t>コクミン</t>
    </rPh>
    <rPh sb="5" eb="7">
      <t>ケンコウ</t>
    </rPh>
    <rPh sb="7" eb="9">
      <t>ホケン</t>
    </rPh>
    <rPh sb="9" eb="11">
      <t>キュウフ</t>
    </rPh>
    <rPh sb="11" eb="13">
      <t>ジョウキョウ</t>
    </rPh>
    <phoneticPr fontId="2"/>
  </si>
  <si>
    <t>（６）国民年金の加入状況</t>
    <rPh sb="3" eb="5">
      <t>コクミン</t>
    </rPh>
    <rPh sb="5" eb="7">
      <t>ネンキン</t>
    </rPh>
    <rPh sb="8" eb="10">
      <t>カニュウ</t>
    </rPh>
    <rPh sb="10" eb="12">
      <t>ジョウキョウ</t>
    </rPh>
    <phoneticPr fontId="2"/>
  </si>
  <si>
    <t>（７）国民年金の受給状況</t>
    <rPh sb="3" eb="5">
      <t>コクミン</t>
    </rPh>
    <rPh sb="5" eb="7">
      <t>ネンキン</t>
    </rPh>
    <rPh sb="8" eb="10">
      <t>ジュキュウ</t>
    </rPh>
    <rPh sb="10" eb="12">
      <t>ジョウキョウ</t>
    </rPh>
    <phoneticPr fontId="2"/>
  </si>
  <si>
    <t>（８）介護保険被保険者数及び要介護（要支援）認定状況</t>
    <rPh sb="3" eb="7">
      <t>カイゴホケン</t>
    </rPh>
    <rPh sb="7" eb="12">
      <t>ヒホケンシャスウ</t>
    </rPh>
    <rPh sb="12" eb="13">
      <t>オヨ</t>
    </rPh>
    <rPh sb="14" eb="15">
      <t>ヨウ</t>
    </rPh>
    <rPh sb="15" eb="17">
      <t>カイゴ</t>
    </rPh>
    <rPh sb="18" eb="19">
      <t>ヨウ</t>
    </rPh>
    <rPh sb="19" eb="21">
      <t>シエン</t>
    </rPh>
    <rPh sb="22" eb="24">
      <t>ニンテイ</t>
    </rPh>
    <rPh sb="24" eb="26">
      <t>ジョウキョウ</t>
    </rPh>
    <phoneticPr fontId="2"/>
  </si>
  <si>
    <t>教員数
（人）</t>
    <rPh sb="0" eb="2">
      <t>キョウイン</t>
    </rPh>
    <rPh sb="2" eb="3">
      <t>スウ</t>
    </rPh>
    <rPh sb="5" eb="6">
      <t>ニン</t>
    </rPh>
    <phoneticPr fontId="2"/>
  </si>
  <si>
    <t>うち兼務者</t>
    <rPh sb="2" eb="5">
      <t>ケンムシャ</t>
    </rPh>
    <phoneticPr fontId="2"/>
  </si>
  <si>
    <t>教員数</t>
    <rPh sb="0" eb="3">
      <t>キョウインスウ</t>
    </rPh>
    <phoneticPr fontId="2"/>
  </si>
  <si>
    <t>R4まで中部第一は兼務者数を含めて報告していただいていたが、R5から他校同様含めなくなったため、兼務者数を差し引いて掲載する</t>
    <rPh sb="4" eb="8">
      <t>チュウブダイイチ</t>
    </rPh>
    <rPh sb="9" eb="13">
      <t>ケンムシャスウ</t>
    </rPh>
    <rPh sb="14" eb="15">
      <t>フク</t>
    </rPh>
    <rPh sb="17" eb="19">
      <t>ホウコク</t>
    </rPh>
    <rPh sb="34" eb="36">
      <t>タコウ</t>
    </rPh>
    <rPh sb="36" eb="38">
      <t>ドウヨウ</t>
    </rPh>
    <rPh sb="38" eb="39">
      <t>フク</t>
    </rPh>
    <rPh sb="48" eb="51">
      <t>ケンムシャ</t>
    </rPh>
    <rPh sb="51" eb="52">
      <t>スウ</t>
    </rPh>
    <rPh sb="53" eb="54">
      <t>サ</t>
    </rPh>
    <rPh sb="55" eb="56">
      <t>ヒ</t>
    </rPh>
    <rPh sb="58" eb="60">
      <t>ケイサイ</t>
    </rPh>
    <phoneticPr fontId="2"/>
  </si>
  <si>
    <t>R5から</t>
    <phoneticPr fontId="2"/>
  </si>
  <si>
    <t>差分</t>
    <rPh sb="0" eb="2">
      <t>サブン</t>
    </rPh>
    <phoneticPr fontId="2"/>
  </si>
  <si>
    <t>R4まで合計</t>
    <rPh sb="4" eb="6">
      <t>ゴウケイ</t>
    </rPh>
    <phoneticPr fontId="2"/>
  </si>
  <si>
    <t>修正後合計</t>
    <rPh sb="0" eb="3">
      <t>シュウセイゴ</t>
    </rPh>
    <rPh sb="3" eb="5">
      <t>ゴウケイ</t>
    </rPh>
    <phoneticPr fontId="2"/>
  </si>
  <si>
    <t>H24～R4まで</t>
    <phoneticPr fontId="2"/>
  </si>
  <si>
    <t>建築面積について、R4まで中部第一は誤っていたがR5から訂正。R5は過去分も差分の5,294を追加して掲載する。</t>
    <rPh sb="0" eb="4">
      <t>ケンチクメンセキ</t>
    </rPh>
    <rPh sb="13" eb="17">
      <t>チュウブダイイチ</t>
    </rPh>
    <rPh sb="18" eb="19">
      <t>アヤマ</t>
    </rPh>
    <rPh sb="28" eb="30">
      <t>テイセイ</t>
    </rPh>
    <rPh sb="34" eb="37">
      <t>カコブン</t>
    </rPh>
    <rPh sb="38" eb="40">
      <t>サブン</t>
    </rPh>
    <rPh sb="47" eb="49">
      <t>ツイカ</t>
    </rPh>
    <rPh sb="51" eb="53">
      <t>ケイサイ</t>
    </rPh>
    <phoneticPr fontId="2"/>
  </si>
  <si>
    <t>　　令和５年より、建築面積は算出方法の見直しにより過去の値を変更しています。</t>
    <phoneticPr fontId="2"/>
  </si>
  <si>
    <t>注：教員数は専任本務者のみの人数です。</t>
    <rPh sb="0" eb="1">
      <t>チュウ</t>
    </rPh>
    <rPh sb="2" eb="5">
      <t>キョウインスウ</t>
    </rPh>
    <rPh sb="6" eb="8">
      <t>センニン</t>
    </rPh>
    <rPh sb="8" eb="11">
      <t>ホンムシャ</t>
    </rPh>
    <rPh sb="14" eb="16">
      <t>ニンズウ</t>
    </rPh>
    <phoneticPr fontId="2"/>
  </si>
  <si>
    <t>*4国際高等学校新設による所管変更で建築面積4,591㎡、敷地面積33,440㎡減少</t>
  </si>
  <si>
    <t>令和5年</t>
    <rPh sb="0" eb="2">
      <t>レイワ</t>
    </rPh>
    <rPh sb="3" eb="4">
      <t>ネン</t>
    </rPh>
    <phoneticPr fontId="2"/>
  </si>
  <si>
    <t>令和4年</t>
    <rPh sb="0" eb="1">
      <t>レイ</t>
    </rPh>
    <rPh sb="1" eb="2">
      <t>ワ</t>
    </rPh>
    <rPh sb="3" eb="4">
      <t>ネン</t>
    </rPh>
    <phoneticPr fontId="2"/>
  </si>
  <si>
    <t>　2021年8月に公表されたIPCC（国連の気候変動に関する政府間パネル）第6次評価報告書では、</t>
    <phoneticPr fontId="2"/>
  </si>
  <si>
    <t>地球温暖化の原因は科学的見地から「人間の影響が大気・海洋及び陸域を温暖化させてきたこ</t>
    <phoneticPr fontId="2"/>
  </si>
  <si>
    <t>とには疑う余地がない」と結論づけました。</t>
    <phoneticPr fontId="2"/>
  </si>
  <si>
    <t>どの異常気象を引き起こし、私達の生活に大きな影響を及ぼしています。</t>
    <phoneticPr fontId="2"/>
  </si>
  <si>
    <t>　地球温暖化が一因とされる気候変動は、近年、国内外において猛暑や集中豪雨、大型台風な</t>
    <phoneticPr fontId="2"/>
  </si>
  <si>
    <t>　本市では、天白川や身近な里山など、豊かな水と緑に恵まれた私たちのふるさと日進の自然</t>
    <phoneticPr fontId="2"/>
  </si>
  <si>
    <t>　また、本市の環境まちづくり基本条例の前文には「私たちは、自らが環境に負荷を与えてい</t>
    <phoneticPr fontId="2"/>
  </si>
  <si>
    <t>る存在であること、そして地球環境の保全が人類共通の最重要課題であることを改めて確認し</t>
    <phoneticPr fontId="2"/>
  </si>
  <si>
    <t>なければなりません。そして、持続的発展が可能な社会の実現のため、自然と人との共生を考</t>
    <phoneticPr fontId="2"/>
  </si>
  <si>
    <t>見直しや転換を図らなければなりません。」と謳っています。</t>
    <phoneticPr fontId="2"/>
  </si>
  <si>
    <t>え、環境への負荷の少ない循環を基調とした地域のあり方や一人ひとりの生活様式そのものの</t>
    <phoneticPr fontId="2"/>
  </si>
  <si>
    <t>　日進市の豊かな自然環境や生態系を未来の子どもたちに引き継ぐため、脱炭素社会の実現に</t>
    <phoneticPr fontId="2"/>
  </si>
  <si>
    <t>ロにする「ゼロカーボンシティ」を目指すことをここに表明します。</t>
    <phoneticPr fontId="2"/>
  </si>
  <si>
    <t>向けた持続可能な地域づくりに地域全体で取り組み、二酸化炭素排出量を2050年までに実質ゼ</t>
    <phoneticPr fontId="2"/>
  </si>
  <si>
    <t>を将来の世代へ継承したい、との思いから「2024年のこどもたちへ」をキャッチフレーズとし</t>
    <phoneticPr fontId="2"/>
  </si>
  <si>
    <t>て策定された環境基本計画のもと、市民の皆様とともに様々な環境施策に取り組んできました。</t>
    <phoneticPr fontId="2"/>
  </si>
  <si>
    <t>　また、同年11月に採択されたCOP26におけるグラスゴー気候合意では、世界の平均気温上昇を</t>
    <phoneticPr fontId="2"/>
  </si>
  <si>
    <t>素排出量を実質ゼロにすることの必要性が明示されました。</t>
    <phoneticPr fontId="2"/>
  </si>
  <si>
    <t>産業革命前に比べて 1.5 度までに抑えるという世界全体の目標と、今世紀半ば頃には二酸化炭</t>
    <phoneticPr fontId="2"/>
  </si>
  <si>
    <t>　我が国においても、2020年10月に政府は「2050年カーボンニュートラル、脱炭素社会の実現</t>
    <phoneticPr fontId="2"/>
  </si>
  <si>
    <t>を目指す」ことを宣言しています。</t>
    <phoneticPr fontId="2"/>
  </si>
  <si>
    <t>20</t>
    <phoneticPr fontId="2"/>
  </si>
  <si>
    <t>https://www.pref.aichi.jp/soshiki/toukei/seizou-3.html</t>
    <phoneticPr fontId="2"/>
  </si>
  <si>
    <t>愛知県作成の令和3年経済センサス‐活動調査 産業別集計（製造業・詳細版）第6表（従業者規模別市区町村別結果表）による</t>
    <rPh sb="0" eb="3">
      <t>アイチケン</t>
    </rPh>
    <rPh sb="3" eb="5">
      <t>サクセイ</t>
    </rPh>
    <phoneticPr fontId="2"/>
  </si>
  <si>
    <t>一部愛知県統計年鑑にも記載有</t>
    <rPh sb="0" eb="2">
      <t>イチブ</t>
    </rPh>
    <rPh sb="2" eb="5">
      <t>アイチケン</t>
    </rPh>
    <rPh sb="5" eb="9">
      <t>トウケイネンカン</t>
    </rPh>
    <rPh sb="11" eb="14">
      <t>キサイアリ</t>
    </rPh>
    <phoneticPr fontId="2"/>
  </si>
  <si>
    <t>高額療養費は高額介護合算療養費を含む</t>
    <rPh sb="0" eb="5">
      <t>コウガクリョウヨウヒ</t>
    </rPh>
    <rPh sb="6" eb="15">
      <t>コウガクカイゴガッサンリョウヨウヒ</t>
    </rPh>
    <rPh sb="16" eb="17">
      <t>フク</t>
    </rPh>
    <phoneticPr fontId="2"/>
  </si>
  <si>
    <t>R6から？都道府県又は市区町村の東西南北端の位置（経度緯度）は、地理院地図を用いて地図上の東西南北端点の位置を把握するよう案内されている。</t>
    <rPh sb="61" eb="63">
      <t>アンナイ</t>
    </rPh>
    <phoneticPr fontId="2"/>
  </si>
  <si>
    <t>地図上の縮尺の問題もあり、指示通りの作業をしても同じ数字が出ないが、地理的な変更はないため以前の経緯度をそのまま掲載する。</t>
    <rPh sb="0" eb="3">
      <t>チズジョウ</t>
    </rPh>
    <rPh sb="4" eb="6">
      <t>シュクシャク</t>
    </rPh>
    <rPh sb="7" eb="9">
      <t>モンダイ</t>
    </rPh>
    <rPh sb="13" eb="16">
      <t>シジドオ</t>
    </rPh>
    <rPh sb="18" eb="20">
      <t>サギョウ</t>
    </rPh>
    <rPh sb="24" eb="25">
      <t>オナ</t>
    </rPh>
    <rPh sb="26" eb="28">
      <t>スウジ</t>
    </rPh>
    <rPh sb="29" eb="30">
      <t>デ</t>
    </rPh>
    <rPh sb="34" eb="37">
      <t>チリテキ</t>
    </rPh>
    <rPh sb="38" eb="40">
      <t>ヘンコウ</t>
    </rPh>
    <rPh sb="45" eb="47">
      <t>イゼン</t>
    </rPh>
    <rPh sb="48" eb="51">
      <t>ケイイド</t>
    </rPh>
    <rPh sb="56" eb="58">
      <t>ケイサイ</t>
    </rPh>
    <phoneticPr fontId="2"/>
  </si>
  <si>
    <t>海抜＝標高についても地理院地図を用いて把握する仕様となっている。市役所周辺で確認し、以前と同じ値を掲載する。</t>
    <rPh sb="0" eb="2">
      <t>カイバツ</t>
    </rPh>
    <rPh sb="3" eb="5">
      <t>ヒョウコウ</t>
    </rPh>
    <rPh sb="10" eb="15">
      <t>チリインチズ</t>
    </rPh>
    <rPh sb="16" eb="17">
      <t>モチ</t>
    </rPh>
    <rPh sb="19" eb="21">
      <t>ハアク</t>
    </rPh>
    <rPh sb="23" eb="25">
      <t>シヨウ</t>
    </rPh>
    <rPh sb="32" eb="35">
      <t>シヤクショ</t>
    </rPh>
    <rPh sb="35" eb="37">
      <t>シュウヘン</t>
    </rPh>
    <rPh sb="38" eb="40">
      <t>カクニン</t>
    </rPh>
    <rPh sb="42" eb="44">
      <t>イゼン</t>
    </rPh>
    <rPh sb="45" eb="46">
      <t>オナ</t>
    </rPh>
    <rPh sb="47" eb="48">
      <t>アタイ</t>
    </rPh>
    <rPh sb="49" eb="51">
      <t>ケイサイ</t>
    </rPh>
    <phoneticPr fontId="2"/>
  </si>
  <si>
    <t>国土交通省　地価公示</t>
    <rPh sb="0" eb="5">
      <t>コクドコウツウショウ</t>
    </rPh>
    <rPh sb="6" eb="8">
      <t>チカ</t>
    </rPh>
    <rPh sb="8" eb="10">
      <t>コウジ</t>
    </rPh>
    <phoneticPr fontId="2"/>
  </si>
  <si>
    <t>愛知県　地価調査</t>
    <rPh sb="0" eb="3">
      <t>アイチケン</t>
    </rPh>
    <rPh sb="4" eb="8">
      <t>チカチョウサ</t>
    </rPh>
    <phoneticPr fontId="2"/>
  </si>
  <si>
    <t>令和6</t>
    <rPh sb="0" eb="2">
      <t>レイワ</t>
    </rPh>
    <phoneticPr fontId="2"/>
  </si>
  <si>
    <t>令和６年</t>
    <rPh sb="0" eb="2">
      <t>レイワ</t>
    </rPh>
    <rPh sb="3" eb="4">
      <t>ネン</t>
    </rPh>
    <phoneticPr fontId="2"/>
  </si>
  <si>
    <t>5年</t>
    <rPh sb="1" eb="2">
      <t>ネン</t>
    </rPh>
    <phoneticPr fontId="2"/>
  </si>
  <si>
    <t>https://www.pref.aichi.jp/soshiki/toshi/0000029550.html</t>
    <phoneticPr fontId="2"/>
  </si>
  <si>
    <t>https://www.city.nisshin.lg.jp/department/tosiseibi/toshi/7/2/2/3207.html</t>
  </si>
  <si>
    <t>参考</t>
    <rPh sb="0" eb="2">
      <t>サンコウ</t>
    </rPh>
    <phoneticPr fontId="2"/>
  </si>
  <si>
    <t>令和6年</t>
    <rPh sb="0" eb="2">
      <t>レイワ</t>
    </rPh>
    <rPh sb="3" eb="4">
      <t>ネン</t>
    </rPh>
    <phoneticPr fontId="2"/>
  </si>
  <si>
    <t>令和5年</t>
    <rPh sb="0" eb="1">
      <t>レイ</t>
    </rPh>
    <rPh sb="1" eb="2">
      <t>ワ</t>
    </rPh>
    <rPh sb="3" eb="4">
      <t>ネン</t>
    </rPh>
    <phoneticPr fontId="2"/>
  </si>
  <si>
    <t>令和４年</t>
  </si>
  <si>
    <t>米野木町丁田99番31外</t>
    <rPh sb="0" eb="2">
      <t>コメノ</t>
    </rPh>
    <rPh sb="2" eb="3">
      <t>キ</t>
    </rPh>
    <rPh sb="3" eb="4">
      <t>マチ</t>
    </rPh>
    <rPh sb="4" eb="5">
      <t>テイ</t>
    </rPh>
    <rPh sb="5" eb="6">
      <t>タ</t>
    </rPh>
    <rPh sb="8" eb="9">
      <t>バン</t>
    </rPh>
    <rPh sb="11" eb="12">
      <t>ソト</t>
    </rPh>
    <phoneticPr fontId="3"/>
  </si>
  <si>
    <t>向イ山</t>
    <rPh sb="2" eb="3">
      <t>ヤマ</t>
    </rPh>
    <phoneticPr fontId="7"/>
  </si>
  <si>
    <t>向イ田</t>
    <rPh sb="2" eb="3">
      <t>タ</t>
    </rPh>
    <phoneticPr fontId="7"/>
  </si>
  <si>
    <t>生出し</t>
    <rPh sb="0" eb="1">
      <t>ナマ</t>
    </rPh>
    <rPh sb="1" eb="2">
      <t>ダ</t>
    </rPh>
    <phoneticPr fontId="7"/>
  </si>
  <si>
    <t>惣助西</t>
    <rPh sb="0" eb="2">
      <t>ソウスケ</t>
    </rPh>
    <rPh sb="2" eb="3">
      <t>ニシ</t>
    </rPh>
    <phoneticPr fontId="8"/>
  </si>
  <si>
    <t>藤塚</t>
    <rPh sb="0" eb="2">
      <t>フジツカ</t>
    </rPh>
    <phoneticPr fontId="7"/>
  </si>
  <si>
    <t>六丁目</t>
    <rPh sb="0" eb="1">
      <t>6</t>
    </rPh>
    <rPh sb="1" eb="3">
      <t>チョウメ</t>
    </rPh>
    <phoneticPr fontId="7"/>
  </si>
  <si>
    <t>七丁目</t>
    <rPh sb="0" eb="1">
      <t>7</t>
    </rPh>
    <rPh sb="1" eb="3">
      <t>チョウメ</t>
    </rPh>
    <phoneticPr fontId="7"/>
  </si>
  <si>
    <t>赤池南</t>
    <rPh sb="0" eb="2">
      <t>アカイケ</t>
    </rPh>
    <rPh sb="2" eb="3">
      <t>ミナミ</t>
    </rPh>
    <phoneticPr fontId="8"/>
  </si>
  <si>
    <t>浅田平子</t>
    <rPh sb="0" eb="2">
      <t>アサダ</t>
    </rPh>
    <rPh sb="2" eb="4">
      <t>ヒラコ</t>
    </rPh>
    <phoneticPr fontId="8"/>
  </si>
  <si>
    <t>竹の山</t>
    <rPh sb="0" eb="1">
      <t>タケ</t>
    </rPh>
    <rPh sb="2" eb="3">
      <t>ヤマ</t>
    </rPh>
    <phoneticPr fontId="8"/>
  </si>
  <si>
    <t>六丁目</t>
    <rPh sb="0" eb="3">
      <t>ロクチョウメ</t>
    </rPh>
    <phoneticPr fontId="8"/>
  </si>
  <si>
    <t>産業中分類</t>
  </si>
  <si>
    <t>事業所数</t>
  </si>
  <si>
    <t>従業者数
(人)</t>
  </si>
  <si>
    <t>製造品出荷額等
（万円）</t>
  </si>
  <si>
    <t>プラスチック</t>
  </si>
  <si>
    <t>付加価値額について、従業者29人以下の事業所は粗付加価値額です。</t>
  </si>
  <si>
    <t>R5年度までの掲載内容→</t>
  </si>
  <si>
    <t>例年工業統計の結果を掲載</t>
    <rPh sb="0" eb="2">
      <t>レイネン</t>
    </rPh>
    <rPh sb="2" eb="6">
      <t>コウギョウトウケイ</t>
    </rPh>
    <rPh sb="7" eb="9">
      <t>ケッカ</t>
    </rPh>
    <rPh sb="10" eb="12">
      <t>ケイサイ</t>
    </rPh>
    <phoneticPr fontId="2"/>
  </si>
  <si>
    <t>R3に工業統計が経済構造実態調査に包摂された</t>
    <rPh sb="3" eb="5">
      <t>コウギョウ</t>
    </rPh>
    <rPh sb="5" eb="7">
      <t>トウケイ</t>
    </rPh>
    <rPh sb="8" eb="12">
      <t>ケイザイコウゾウ</t>
    </rPh>
    <rPh sb="12" eb="16">
      <t>ジッタイチョウサ</t>
    </rPh>
    <rPh sb="17" eb="19">
      <t>ホウセツ</t>
    </rPh>
    <phoneticPr fontId="2"/>
  </si>
  <si>
    <t>R3は経済センサス-活動調査実施年のため経済構造実態調査実施なし</t>
    <rPh sb="3" eb="5">
      <t>ケイザイ</t>
    </rPh>
    <rPh sb="10" eb="14">
      <t>カツドウチョウサ</t>
    </rPh>
    <rPh sb="14" eb="17">
      <t>ジッシネン</t>
    </rPh>
    <rPh sb="20" eb="24">
      <t>ケイザイコウゾウ</t>
    </rPh>
    <rPh sb="24" eb="28">
      <t>ジッタイチョウサ</t>
    </rPh>
    <rPh sb="28" eb="30">
      <t>ジッシ</t>
    </rPh>
    <phoneticPr fontId="2"/>
  </si>
  <si>
    <t>R3経済センサス-活動調査の集計が工業統計と同一だっため、連続した値として掲載</t>
    <rPh sb="2" eb="4">
      <t>ケイザイ</t>
    </rPh>
    <rPh sb="9" eb="13">
      <t>カツドウチョウサ</t>
    </rPh>
    <rPh sb="14" eb="16">
      <t>シュウケイ</t>
    </rPh>
    <rPh sb="17" eb="21">
      <t>コウギョウトウケイ</t>
    </rPh>
    <rPh sb="22" eb="24">
      <t>ドウイツ</t>
    </rPh>
    <rPh sb="29" eb="31">
      <t>レンゾク</t>
    </rPh>
    <rPh sb="33" eb="34">
      <t>アタイ</t>
    </rPh>
    <rPh sb="37" eb="39">
      <t>ケイサイ</t>
    </rPh>
    <phoneticPr fontId="2"/>
  </si>
  <si>
    <t>R4.6.1基準日で経済構造実態調査実施（経理事項は令和3年分）</t>
    <rPh sb="6" eb="9">
      <t>キジュンビ</t>
    </rPh>
    <rPh sb="10" eb="14">
      <t>ケイザイコウゾウ</t>
    </rPh>
    <rPh sb="14" eb="18">
      <t>ジッタイチョウサ</t>
    </rPh>
    <rPh sb="18" eb="20">
      <t>ジッシ</t>
    </rPh>
    <rPh sb="21" eb="25">
      <t>ケイリジコウ</t>
    </rPh>
    <rPh sb="26" eb="28">
      <t>レイワ</t>
    </rPh>
    <rPh sb="29" eb="30">
      <t>ネン</t>
    </rPh>
    <rPh sb="30" eb="31">
      <t>ブン</t>
    </rPh>
    <phoneticPr fontId="2"/>
  </si>
  <si>
    <t>注：個人経営を除く数値です。</t>
    <rPh sb="0" eb="1">
      <t>チュウ</t>
    </rPh>
    <rPh sb="2" eb="6">
      <t>コジンケイエイ</t>
    </rPh>
    <rPh sb="7" eb="8">
      <t>ノゾ</t>
    </rPh>
    <rPh sb="9" eb="11">
      <t>スウチ</t>
    </rPh>
    <phoneticPr fontId="2"/>
  </si>
  <si>
    <t>事業所数及び従業者数は、令和４年６月１日現在の数値です。</t>
    <rPh sb="0" eb="3">
      <t>ジギョウショ</t>
    </rPh>
    <rPh sb="3" eb="4">
      <t>スウ</t>
    </rPh>
    <rPh sb="4" eb="5">
      <t>オヨ</t>
    </rPh>
    <rPh sb="6" eb="9">
      <t>ジュウギョウシャ</t>
    </rPh>
    <rPh sb="9" eb="10">
      <t>スウ</t>
    </rPh>
    <rPh sb="12" eb="14">
      <t>レイワ</t>
    </rPh>
    <rPh sb="15" eb="16">
      <t>ネン</t>
    </rPh>
    <rPh sb="17" eb="18">
      <t>ガツ</t>
    </rPh>
    <rPh sb="19" eb="20">
      <t>ニチ</t>
    </rPh>
    <rPh sb="20" eb="22">
      <t>ゲンザイ</t>
    </rPh>
    <rPh sb="23" eb="25">
      <t>スウチ</t>
    </rPh>
    <phoneticPr fontId="2"/>
  </si>
  <si>
    <t>資料：経済構造実態調査</t>
    <rPh sb="0" eb="2">
      <t>シリョウ</t>
    </rPh>
    <rPh sb="3" eb="11">
      <t>ケイザイコウゾウジッタイチョウサ</t>
    </rPh>
    <phoneticPr fontId="2"/>
  </si>
  <si>
    <t>R4愛知県統計年鑑7-2表もR3経済センサス-活動調査の値を使用</t>
    <rPh sb="2" eb="5">
      <t>アイチケン</t>
    </rPh>
    <rPh sb="5" eb="9">
      <t>トウケイネンカン</t>
    </rPh>
    <rPh sb="12" eb="13">
      <t>ヒョウ</t>
    </rPh>
    <rPh sb="16" eb="18">
      <t>ケイザイ</t>
    </rPh>
    <rPh sb="23" eb="27">
      <t>カツドウチョウサ</t>
    </rPh>
    <rPh sb="28" eb="29">
      <t>アタイ</t>
    </rPh>
    <rPh sb="30" eb="32">
      <t>シヨウ</t>
    </rPh>
    <phoneticPr fontId="2"/>
  </si>
  <si>
    <t>調査対象事業所が工業統計・経済センサス-活動調査と経済構造実態調査で異なる</t>
    <rPh sb="0" eb="2">
      <t>チョウサ</t>
    </rPh>
    <rPh sb="2" eb="4">
      <t>タイショウ</t>
    </rPh>
    <rPh sb="4" eb="7">
      <t>ジギョウショ</t>
    </rPh>
    <rPh sb="8" eb="12">
      <t>コウギョウトウケイ</t>
    </rPh>
    <rPh sb="13" eb="15">
      <t>ケイザイ</t>
    </rPh>
    <rPh sb="20" eb="24">
      <t>カツドウチョウサ</t>
    </rPh>
    <rPh sb="25" eb="33">
      <t>ケイザイコウゾウジッタイチョウサ</t>
    </rPh>
    <rPh sb="34" eb="35">
      <t>コト</t>
    </rPh>
    <phoneticPr fontId="2"/>
  </si>
  <si>
    <t>R4.6.1実施分がR6.1.26に公表(R5.7.31公表を訂正)されているため、とりあえず単年度の情報を掲載</t>
    <rPh sb="6" eb="8">
      <t>ジッシ</t>
    </rPh>
    <rPh sb="8" eb="9">
      <t>ブン</t>
    </rPh>
    <rPh sb="18" eb="20">
      <t>コウヒョウ</t>
    </rPh>
    <rPh sb="47" eb="50">
      <t>タンネンド</t>
    </rPh>
    <rPh sb="51" eb="53">
      <t>ジョウホウ</t>
    </rPh>
    <rPh sb="54" eb="56">
      <t>ケイサイ</t>
    </rPh>
    <phoneticPr fontId="2"/>
  </si>
  <si>
    <t>R5・6・7実施分までは集計が同じ形で公表される可能性があるので同一表で掲載できるか確認して掲載</t>
    <rPh sb="6" eb="8">
      <t>ジッシ</t>
    </rPh>
    <rPh sb="8" eb="9">
      <t>ブン</t>
    </rPh>
    <rPh sb="12" eb="14">
      <t>シュウケイ</t>
    </rPh>
    <rPh sb="15" eb="16">
      <t>オナ</t>
    </rPh>
    <rPh sb="17" eb="18">
      <t>カタチ</t>
    </rPh>
    <rPh sb="19" eb="21">
      <t>コウヒョウ</t>
    </rPh>
    <rPh sb="24" eb="27">
      <t>カノウセイ</t>
    </rPh>
    <rPh sb="32" eb="34">
      <t>ドウイツ</t>
    </rPh>
    <rPh sb="34" eb="35">
      <t>ヒョウ</t>
    </rPh>
    <rPh sb="36" eb="38">
      <t>ケイサイ</t>
    </rPh>
    <rPh sb="42" eb="44">
      <t>カクニン</t>
    </rPh>
    <rPh sb="46" eb="48">
      <t>ケイサイ</t>
    </rPh>
    <phoneticPr fontId="2"/>
  </si>
  <si>
    <t>R8は経済センサス-活動調査実施年のため値を確認して掲載方法を検討する</t>
    <rPh sb="3" eb="5">
      <t>ケイザイ</t>
    </rPh>
    <rPh sb="10" eb="14">
      <t>カツドウチョウサ</t>
    </rPh>
    <rPh sb="14" eb="16">
      <t>ジッシ</t>
    </rPh>
    <rPh sb="16" eb="17">
      <t>ネン</t>
    </rPh>
    <rPh sb="20" eb="21">
      <t>アタイ</t>
    </rPh>
    <rPh sb="22" eb="24">
      <t>カクニン</t>
    </rPh>
    <rPh sb="26" eb="30">
      <t>ケイサイホウホウ</t>
    </rPh>
    <rPh sb="31" eb="33">
      <t>ケントウ</t>
    </rPh>
    <phoneticPr fontId="2"/>
  </si>
  <si>
    <t>R5愛知県統計年鑑7-2表はR4経済構造実態調査の値を使用</t>
    <rPh sb="2" eb="5">
      <t>アイチケン</t>
    </rPh>
    <rPh sb="5" eb="9">
      <t>トウケイネンカン</t>
    </rPh>
    <rPh sb="12" eb="13">
      <t>ヒョウ</t>
    </rPh>
    <rPh sb="16" eb="24">
      <t>ケイザイコウゾウジッタイチョウサ</t>
    </rPh>
    <rPh sb="25" eb="26">
      <t>アタイ</t>
    </rPh>
    <rPh sb="27" eb="29">
      <t>シヨウ</t>
    </rPh>
    <phoneticPr fontId="2"/>
  </si>
  <si>
    <t>注記を愛知県統計年鑑と揃える</t>
    <rPh sb="0" eb="2">
      <t>チュウキ</t>
    </rPh>
    <rPh sb="3" eb="10">
      <t>アイチケントウケイネンカン</t>
    </rPh>
    <rPh sb="11" eb="12">
      <t>ソロ</t>
    </rPh>
    <phoneticPr fontId="2"/>
  </si>
  <si>
    <t>R5愛知県統計年鑑での更新なし＝経済構造実態調査での公表なし</t>
    <rPh sb="2" eb="5">
      <t>アイチケン</t>
    </rPh>
    <rPh sb="5" eb="9">
      <t>トウケイネンカン</t>
    </rPh>
    <rPh sb="11" eb="13">
      <t>コウシン</t>
    </rPh>
    <rPh sb="16" eb="24">
      <t>ケイザイコウゾウジッタイチョウサ</t>
    </rPh>
    <rPh sb="26" eb="28">
      <t>コウヒョウ</t>
    </rPh>
    <phoneticPr fontId="2"/>
  </si>
  <si>
    <t>製造品出荷額等
（万円）</t>
    <rPh sb="0" eb="3">
      <t>セイゾウヒン</t>
    </rPh>
    <rPh sb="3" eb="5">
      <t>シュッカ</t>
    </rPh>
    <rPh sb="5" eb="7">
      <t>ガクトウ</t>
    </rPh>
    <rPh sb="9" eb="11">
      <t>マンエン</t>
    </rPh>
    <phoneticPr fontId="2"/>
  </si>
  <si>
    <t>資料：学校基本調査、学習政策課　</t>
    <rPh sb="0" eb="2">
      <t>シリョウ</t>
    </rPh>
    <rPh sb="3" eb="5">
      <t>ガッコウ</t>
    </rPh>
    <rPh sb="5" eb="7">
      <t>キホン</t>
    </rPh>
    <rPh sb="7" eb="9">
      <t>チョウサ</t>
    </rPh>
    <rPh sb="10" eb="12">
      <t>ガクシュウ</t>
    </rPh>
    <rPh sb="12" eb="14">
      <t>セイサク</t>
    </rPh>
    <rPh sb="14" eb="15">
      <t>カ</t>
    </rPh>
    <phoneticPr fontId="2"/>
  </si>
  <si>
    <t>資料：学校基本調査、学習政策課</t>
    <rPh sb="0" eb="2">
      <t>シリョウ</t>
    </rPh>
    <rPh sb="3" eb="5">
      <t>ガッコウ</t>
    </rPh>
    <rPh sb="5" eb="7">
      <t>キホン</t>
    </rPh>
    <rPh sb="7" eb="9">
      <t>チョウサ</t>
    </rPh>
    <rPh sb="10" eb="15">
      <t>ガクシュウセイサクカ</t>
    </rPh>
    <phoneticPr fontId="2"/>
  </si>
  <si>
    <t>令和５</t>
    <rPh sb="0" eb="2">
      <t>レイワ</t>
    </rPh>
    <phoneticPr fontId="2"/>
  </si>
  <si>
    <t>令和５</t>
    <phoneticPr fontId="2"/>
  </si>
  <si>
    <t>令和6年</t>
    <rPh sb="0" eb="1">
      <t>レイ</t>
    </rPh>
    <rPh sb="1" eb="2">
      <t>ワ</t>
    </rPh>
    <rPh sb="3" eb="4">
      <t>ネン</t>
    </rPh>
    <phoneticPr fontId="2"/>
  </si>
  <si>
    <t>R4割合</t>
    <rPh sb="2" eb="4">
      <t>ワリアイ</t>
    </rPh>
    <phoneticPr fontId="2"/>
  </si>
  <si>
    <t>産業分類別民営事業所数及び従業者数　　・・・・・・・・・・・・・・・・・・・・・・・・・・・・・・・・・・</t>
    <rPh sb="0" eb="2">
      <t>サンギョウ</t>
    </rPh>
    <rPh sb="2" eb="4">
      <t>ブンルイ</t>
    </rPh>
    <rPh sb="4" eb="5">
      <t>ベツ</t>
    </rPh>
    <rPh sb="5" eb="7">
      <t>ミンエイ</t>
    </rPh>
    <rPh sb="7" eb="10">
      <t>ジギョウショ</t>
    </rPh>
    <rPh sb="10" eb="11">
      <t>スウ</t>
    </rPh>
    <rPh sb="11" eb="12">
      <t>オヨ</t>
    </rPh>
    <rPh sb="13" eb="16">
      <t>ジュウギョウシャ</t>
    </rPh>
    <rPh sb="16" eb="17">
      <t>スウ</t>
    </rPh>
    <phoneticPr fontId="2"/>
  </si>
  <si>
    <t>産業中分類別事業所数・従業者数及び製造品出荷額等及び付加価値額　　・・・・・・・・・・・・</t>
    <rPh sb="0" eb="2">
      <t>サンギョウ</t>
    </rPh>
    <rPh sb="2" eb="3">
      <t>ナカ</t>
    </rPh>
    <rPh sb="3" eb="5">
      <t>ブンルイ</t>
    </rPh>
    <rPh sb="5" eb="6">
      <t>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rPh sb="24" eb="25">
      <t>オヨ</t>
    </rPh>
    <rPh sb="26" eb="31">
      <t>フカカチガク</t>
    </rPh>
    <phoneticPr fontId="2"/>
  </si>
  <si>
    <t>従業者規模別事業所数・従業者数及び製造品出荷額等　　・・・・・・・・・・・・・・・・・・・・・・・・・</t>
    <rPh sb="0" eb="3">
      <t>ジュウギョウシャ</t>
    </rPh>
    <rPh sb="3" eb="6">
      <t>キボベツ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phoneticPr fontId="2"/>
  </si>
  <si>
    <t>卸売・小売業の産業分類別事業所数・従業者数及び販売額　　・・・・・・・・・・・・・・・・・・・・・・・・</t>
    <rPh sb="0" eb="2">
      <t>オロシウ</t>
    </rPh>
    <rPh sb="3" eb="6">
      <t>コウリギョウ</t>
    </rPh>
    <rPh sb="7" eb="9">
      <t>サンギョウ</t>
    </rPh>
    <rPh sb="9" eb="11">
      <t>ブンルイ</t>
    </rPh>
    <rPh sb="11" eb="12">
      <t>ベツ</t>
    </rPh>
    <rPh sb="12" eb="15">
      <t>ジギョウショ</t>
    </rPh>
    <rPh sb="15" eb="16">
      <t>スウ</t>
    </rPh>
    <rPh sb="17" eb="19">
      <t>ジュウギョウ</t>
    </rPh>
    <rPh sb="19" eb="20">
      <t>シャ</t>
    </rPh>
    <rPh sb="20" eb="21">
      <t>スウ</t>
    </rPh>
    <rPh sb="21" eb="22">
      <t>オヨ</t>
    </rPh>
    <rPh sb="23" eb="25">
      <t>ハンバイ</t>
    </rPh>
    <rPh sb="25" eb="26">
      <t>ガク</t>
    </rPh>
    <phoneticPr fontId="2"/>
  </si>
  <si>
    <t>（３）地方裁量型認定こども園の状況</t>
    <rPh sb="3" eb="5">
      <t>チホウサイリョウショガタニンテイエンジョウキョウ</t>
    </rPh>
    <phoneticPr fontId="2"/>
  </si>
  <si>
    <t>地方裁量型認定こども園の状況　　・・・・・・・・・・・・・・・・・・・・・・・・・・・・・・・・・・・・・・・・・・・・・・・・・・</t>
    <rPh sb="0" eb="2">
      <t>チホウ</t>
    </rPh>
    <rPh sb="2" eb="4">
      <t>サイリョウ</t>
    </rPh>
    <rPh sb="4" eb="5">
      <t>ガタ</t>
    </rPh>
    <rPh sb="5" eb="7">
      <t>ニンテイ</t>
    </rPh>
    <rPh sb="10" eb="11">
      <t>エン</t>
    </rPh>
    <rPh sb="12" eb="14">
      <t>ジョウキョウ</t>
    </rPh>
    <phoneticPr fontId="2"/>
  </si>
  <si>
    <t>↓R6照会回答土地購入のため564m²拡大</t>
    <rPh sb="3" eb="5">
      <t>ショウカイ</t>
    </rPh>
    <rPh sb="5" eb="7">
      <t>カイトウ</t>
    </rPh>
    <rPh sb="7" eb="11">
      <t>トチコウニュウ</t>
    </rPh>
    <rPh sb="19" eb="21">
      <t>カクダイ</t>
    </rPh>
    <phoneticPr fontId="2"/>
  </si>
  <si>
    <t>面積：国土交通省国土地理院ホームページ(令和７年１月１日時点)</t>
    <rPh sb="0" eb="2">
      <t>メンセキ</t>
    </rPh>
    <rPh sb="3" eb="5">
      <t>コクド</t>
    </rPh>
    <rPh sb="5" eb="8">
      <t>コウツウショウ</t>
    </rPh>
    <rPh sb="8" eb="10">
      <t>コクド</t>
    </rPh>
    <rPh sb="10" eb="12">
      <t>チリ</t>
    </rPh>
    <rPh sb="12" eb="13">
      <t>イン</t>
    </rPh>
    <rPh sb="20" eb="22">
      <t>レイワ</t>
    </rPh>
    <rPh sb="23" eb="24">
      <t>ネン</t>
    </rPh>
    <rPh sb="25" eb="26">
      <t>ガツ</t>
    </rPh>
    <rPh sb="27" eb="28">
      <t>ニチ</t>
    </rPh>
    <rPh sb="28" eb="30">
      <t>ジテン</t>
    </rPh>
    <phoneticPr fontId="2"/>
  </si>
  <si>
    <t>https://www.mlit.go.jp/totikensangyo/totikensangyo_fr4_000043.html</t>
    <phoneticPr fontId="2"/>
  </si>
  <si>
    <t>令和5年</t>
    <rPh sb="3" eb="4">
      <t>ネン</t>
    </rPh>
    <phoneticPr fontId="3"/>
  </si>
  <si>
    <t>昨年報告漏れがあったものについて、入力しています</t>
    <rPh sb="0" eb="2">
      <t>サクネン</t>
    </rPh>
    <rPh sb="2" eb="5">
      <t>ホウコクモ</t>
    </rPh>
    <rPh sb="17" eb="19">
      <t>ニュウリョク</t>
    </rPh>
    <phoneticPr fontId="2"/>
  </si>
  <si>
    <t>令和7年</t>
    <rPh sb="0" eb="2">
      <t>レイワ</t>
    </rPh>
    <rPh sb="3" eb="4">
      <t>ネン</t>
    </rPh>
    <phoneticPr fontId="2"/>
  </si>
  <si>
    <t>令和7</t>
    <rPh sb="0" eb="2">
      <t>レイワ</t>
    </rPh>
    <phoneticPr fontId="2"/>
  </si>
  <si>
    <t>令和７年１月１日現在（単位：円）</t>
    <phoneticPr fontId="3"/>
  </si>
  <si>
    <t>令和６年７月１日現在（単位：円）</t>
    <phoneticPr fontId="3"/>
  </si>
  <si>
    <t>休止</t>
    <rPh sb="0" eb="2">
      <t>キュウシ</t>
    </rPh>
    <phoneticPr fontId="2"/>
  </si>
  <si>
    <t>赤池町箕ノ手2番581</t>
    <phoneticPr fontId="3"/>
  </si>
  <si>
    <t>令和７年</t>
    <rPh sb="0" eb="2">
      <t>レイワ</t>
    </rPh>
    <rPh sb="3" eb="4">
      <t>ネン</t>
    </rPh>
    <phoneticPr fontId="2"/>
  </si>
  <si>
    <t xml:space="preserve">令和7年4月1日現在  </t>
    <rPh sb="0" eb="2">
      <t>レイワ</t>
    </rPh>
    <rPh sb="3" eb="4">
      <t>ネン</t>
    </rPh>
    <rPh sb="5" eb="6">
      <t>ツキ</t>
    </rPh>
    <rPh sb="7" eb="8">
      <t>ヒ</t>
    </rPh>
    <rPh sb="8" eb="10">
      <t>ゲンザイ</t>
    </rPh>
    <phoneticPr fontId="16"/>
  </si>
  <si>
    <t xml:space="preserve">令和7年4月1日現在  </t>
    <phoneticPr fontId="2"/>
  </si>
  <si>
    <t>令和７年４月１日現在（単位：人）　</t>
    <rPh sb="0" eb="2">
      <t>レイワ</t>
    </rPh>
    <rPh sb="3" eb="4">
      <t>ネン</t>
    </rPh>
    <rPh sb="4" eb="5">
      <t>ヘイネン</t>
    </rPh>
    <rPh sb="5" eb="6">
      <t>ガツ</t>
    </rPh>
    <rPh sb="7" eb="10">
      <t>ニチゲンザイ</t>
    </rPh>
    <rPh sb="11" eb="13">
      <t>タンイ</t>
    </rPh>
    <rPh sb="14" eb="15">
      <t>ニン</t>
    </rPh>
    <phoneticPr fontId="2"/>
  </si>
  <si>
    <t>6年</t>
    <rPh sb="1" eb="2">
      <t>ネン</t>
    </rPh>
    <phoneticPr fontId="2"/>
  </si>
  <si>
    <t>令和7年</t>
    <rPh sb="0" eb="1">
      <t>レイ</t>
    </rPh>
    <rPh sb="1" eb="2">
      <t>ワ</t>
    </rPh>
    <rPh sb="3" eb="4">
      <t>ネン</t>
    </rPh>
    <phoneticPr fontId="2"/>
  </si>
  <si>
    <t>資料：保育課</t>
    <rPh sb="0" eb="2">
      <t>シリョウ</t>
    </rPh>
    <rPh sb="3" eb="6">
      <t>ホイクカ</t>
    </rPh>
    <phoneticPr fontId="2"/>
  </si>
  <si>
    <t>令和７年４月１日現在　　　</t>
    <rPh sb="0" eb="2">
      <t>レイワ</t>
    </rPh>
    <rPh sb="3" eb="4">
      <t>ネン</t>
    </rPh>
    <rPh sb="5" eb="6">
      <t>ガツ</t>
    </rPh>
    <rPh sb="7" eb="8">
      <t>ヒ</t>
    </rPh>
    <rPh sb="8" eb="10">
      <t>ゲンザイ</t>
    </rPh>
    <phoneticPr fontId="2"/>
  </si>
  <si>
    <t>マミーベア保育園あさだ</t>
    <rPh sb="5" eb="8">
      <t>ホイクエン</t>
    </rPh>
    <phoneticPr fontId="2"/>
  </si>
  <si>
    <t>資料：保育課　</t>
    <rPh sb="3" eb="5">
      <t>ホイク</t>
    </rPh>
    <phoneticPr fontId="2"/>
  </si>
  <si>
    <t>令和６</t>
    <rPh sb="0" eb="2">
      <t>レイワ</t>
    </rPh>
    <phoneticPr fontId="2"/>
  </si>
  <si>
    <t>脳血管</t>
    <rPh sb="0" eb="3">
      <t>ノウケッカン</t>
    </rPh>
    <phoneticPr fontId="2"/>
  </si>
  <si>
    <t>悪性</t>
    <rPh sb="0" eb="2">
      <t>アクセイ</t>
    </rPh>
    <phoneticPr fontId="2"/>
  </si>
  <si>
    <t>事故</t>
    <rPh sb="0" eb="2">
      <t>ジコ</t>
    </rPh>
    <phoneticPr fontId="2"/>
  </si>
  <si>
    <t>自死</t>
    <rPh sb="0" eb="2">
      <t>ジシ</t>
    </rPh>
    <phoneticPr fontId="2"/>
  </si>
  <si>
    <t>高血圧</t>
    <rPh sb="0" eb="3">
      <t>コウケツアツ</t>
    </rPh>
    <phoneticPr fontId="2"/>
  </si>
  <si>
    <t>令和６</t>
    <phoneticPr fontId="2"/>
  </si>
  <si>
    <t>Ｒ５</t>
  </si>
  <si>
    <t>Ｒ６</t>
    <phoneticPr fontId="2"/>
  </si>
  <si>
    <t>R5割合</t>
    <rPh sb="2" eb="4">
      <t>ワリアイ</t>
    </rPh>
    <phoneticPr fontId="2"/>
  </si>
  <si>
    <t>令和5</t>
    <phoneticPr fontId="2"/>
  </si>
  <si>
    <t>令和７年版</t>
    <rPh sb="0" eb="2">
      <t>レイワ</t>
    </rPh>
    <phoneticPr fontId="2"/>
  </si>
  <si>
    <t>（令和７年８月）</t>
    <rPh sb="1" eb="3">
      <t>レイワ</t>
    </rPh>
    <rPh sb="4" eb="5">
      <t>ネン</t>
    </rPh>
    <rPh sb="6" eb="7">
      <t>ガツ</t>
    </rPh>
    <phoneticPr fontId="2"/>
  </si>
  <si>
    <t xml:space="preserve">  TEL：０５６１－７３－３４８３</t>
    <phoneticPr fontId="2"/>
  </si>
  <si>
    <t>日進市総合政策部企画政策課</t>
    <rPh sb="0" eb="3">
      <t>ニッシンシ</t>
    </rPh>
    <rPh sb="3" eb="5">
      <t>ソウゴウ</t>
    </rPh>
    <rPh sb="5" eb="7">
      <t>セイサク</t>
    </rPh>
    <rPh sb="7" eb="8">
      <t>ブ</t>
    </rPh>
    <rPh sb="8" eb="13">
      <t>キ</t>
    </rPh>
    <phoneticPr fontId="2"/>
  </si>
  <si>
    <t>延床面積
（㎡）</t>
    <rPh sb="0" eb="2">
      <t>ノベユカ</t>
    </rPh>
    <rPh sb="2" eb="4">
      <t>メンセキ</t>
    </rPh>
    <phoneticPr fontId="2"/>
  </si>
  <si>
    <t>注：面積計測方法の精度向上により市面積が変更となっています（境界変更によるものでは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</si>
</sst>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 numFmtId="200" formatCode="0.0000_);[Red]\(0.0000\)"/>
    <numFmt numFmtId="201" formatCode="0.0000_ "/>
    <numFmt numFmtId="202" formatCode="0.00_);[Red]\(0.00\)"/>
    <numFmt numFmtId="203" formatCode="0_);\(0\)"/>
  </numFmts>
  <fonts count="58">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6"/>
      <name val="ＭＳ Ｐ明朝"/>
      <family val="1"/>
      <charset val="128"/>
    </font>
    <font>
      <sz val="11"/>
      <name val="ｺﾞｼｯｸ"/>
      <family val="3"/>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9"/>
      <color indexed="81"/>
      <name val="MS P ゴシック"/>
      <family val="3"/>
      <charset val="128"/>
    </font>
    <font>
      <sz val="11"/>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2"/>
      <name val="ＭＳ Ｐゴシック"/>
      <family val="3"/>
      <charset val="128"/>
    </font>
    <font>
      <sz val="14"/>
      <name val="ＭＳ ゴシック"/>
      <family val="3"/>
      <charset val="128"/>
    </font>
    <font>
      <u/>
      <sz val="11"/>
      <color theme="10"/>
      <name val="ＭＳ Ｐゴシック"/>
      <family val="3"/>
      <charset val="128"/>
    </font>
    <font>
      <b/>
      <sz val="9"/>
      <color indexed="81"/>
      <name val="MS P 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medium">
        <color rgb="FFFF0000"/>
      </left>
      <right/>
      <top style="medium">
        <color rgb="FFFF0000"/>
      </top>
      <bottom style="medium">
        <color rgb="FFFF0000"/>
      </bottom>
      <diagonal/>
    </border>
    <border>
      <left style="dotted">
        <color theme="1"/>
      </left>
      <right style="dotted">
        <color theme="1"/>
      </right>
      <top style="medium">
        <color rgb="FFFF0000"/>
      </top>
      <bottom style="medium">
        <color rgb="FFFF0000"/>
      </bottom>
      <diagonal/>
    </border>
    <border>
      <left style="dotted">
        <color theme="1"/>
      </left>
      <right style="medium">
        <color rgb="FFFF0000"/>
      </right>
      <top style="medium">
        <color rgb="FFFF0000"/>
      </top>
      <bottom style="medium">
        <color rgb="FFFF0000"/>
      </bottom>
      <diagonal/>
    </border>
    <border>
      <left style="dotted">
        <color auto="1"/>
      </left>
      <right style="dotted">
        <color auto="1"/>
      </right>
      <top style="thin">
        <color auto="1"/>
      </top>
      <bottom style="dotted">
        <color theme="1"/>
      </bottom>
      <diagonal/>
    </border>
    <border>
      <left style="dotted">
        <color auto="1"/>
      </left>
      <right style="thin">
        <color auto="1"/>
      </right>
      <top style="thin">
        <color auto="1"/>
      </top>
      <bottom style="dotted">
        <color theme="1"/>
      </bottom>
      <diagonal/>
    </border>
    <border>
      <left style="dotted">
        <color auto="1"/>
      </left>
      <right style="dotted">
        <color auto="1"/>
      </right>
      <top style="dotted">
        <color theme="1"/>
      </top>
      <bottom/>
      <diagonal/>
    </border>
    <border>
      <left style="dotted">
        <color auto="1"/>
      </left>
      <right style="thin">
        <color auto="1"/>
      </right>
      <top style="dotted">
        <color theme="1"/>
      </top>
      <bottom/>
      <diagonal/>
    </border>
    <border>
      <left/>
      <right style="dotted">
        <color theme="1"/>
      </right>
      <top style="medium">
        <color rgb="FFFF0000"/>
      </top>
      <bottom style="medium">
        <color rgb="FFFF0000"/>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style="thin">
        <color auto="1"/>
      </left>
      <right/>
      <top style="dotted">
        <color auto="1"/>
      </top>
      <bottom style="medium">
        <color rgb="FFFF0000"/>
      </bottom>
      <diagonal/>
    </border>
    <border>
      <left/>
      <right style="dotted">
        <color auto="1"/>
      </right>
      <top style="dotted">
        <color auto="1"/>
      </top>
      <bottom style="medium">
        <color rgb="FFFF0000"/>
      </bottom>
      <diagonal/>
    </border>
    <border>
      <left style="dotted">
        <color auto="1"/>
      </left>
      <right/>
      <top style="thin">
        <color auto="1"/>
      </top>
      <bottom style="dotted">
        <color theme="1"/>
      </bottom>
      <diagonal/>
    </border>
    <border>
      <left/>
      <right style="dotted">
        <color auto="1"/>
      </right>
      <top style="thin">
        <color auto="1"/>
      </top>
      <bottom style="dotted">
        <color theme="1"/>
      </bottom>
      <diagonal/>
    </border>
    <border>
      <left style="dotted">
        <color auto="1"/>
      </left>
      <right/>
      <top style="dotted">
        <color theme="1"/>
      </top>
      <bottom style="medium">
        <color rgb="FFFF0000"/>
      </bottom>
      <diagonal/>
    </border>
    <border>
      <left/>
      <right style="dotted">
        <color auto="1"/>
      </right>
      <top style="dotted">
        <color theme="1"/>
      </top>
      <bottom style="medium">
        <color rgb="FFFF0000"/>
      </bottom>
      <diagonal/>
    </border>
    <border>
      <left style="dotted">
        <color theme="1"/>
      </left>
      <right/>
      <top style="medium">
        <color rgb="FFFF0000"/>
      </top>
      <bottom style="medium">
        <color rgb="FFFF0000"/>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rgb="FFFF0000"/>
      </top>
      <bottom/>
      <diagonal/>
    </border>
  </borders>
  <cellStyleXfs count="1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5"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55" fillId="0" borderId="0" applyNumberFormat="0" applyFill="0" applyBorder="0" applyAlignment="0" applyProtection="0">
      <alignment vertical="center"/>
    </xf>
  </cellStyleXfs>
  <cellXfs count="1713">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7" fillId="0" borderId="0" xfId="4" applyFont="1" applyBorder="1"/>
    <xf numFmtId="38" fontId="17" fillId="0" borderId="0" xfId="4" applyFont="1" applyFill="1" applyBorder="1"/>
    <xf numFmtId="38" fontId="11" fillId="0" borderId="0" xfId="4" applyFont="1" applyFill="1" applyBorder="1"/>
    <xf numFmtId="38" fontId="17" fillId="0" borderId="0" xfId="4" applyFont="1" applyBorder="1" applyAlignment="1">
      <alignment horizontal="right"/>
    </xf>
    <xf numFmtId="38" fontId="18" fillId="0" borderId="0" xfId="4" applyFont="1" applyBorder="1"/>
    <xf numFmtId="0" fontId="19" fillId="0" borderId="0" xfId="0" applyFont="1">
      <alignment vertical="center"/>
    </xf>
    <xf numFmtId="0" fontId="19"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0" fillId="0" borderId="0" xfId="2" applyNumberFormat="1" applyFont="1" applyFill="1">
      <alignment vertical="center"/>
    </xf>
    <xf numFmtId="181" fontId="19"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19"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2" fillId="0" borderId="0" xfId="0" applyFont="1">
      <alignment vertical="center"/>
    </xf>
    <xf numFmtId="0" fontId="0" fillId="0" borderId="0" xfId="0" applyAlignment="1">
      <alignment horizontal="center"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19" fillId="0" borderId="0" xfId="0" applyNumberFormat="1" applyFont="1">
      <alignment vertical="center"/>
    </xf>
    <xf numFmtId="184" fontId="19" fillId="0" borderId="0" xfId="0" applyNumberFormat="1" applyFont="1" applyAlignment="1">
      <alignment horizontal="left" vertical="center"/>
    </xf>
    <xf numFmtId="184" fontId="19" fillId="0" borderId="0" xfId="2" applyNumberFormat="1" applyFont="1" applyAlignment="1">
      <alignment horizontal="right" vertical="center"/>
    </xf>
    <xf numFmtId="184" fontId="19" fillId="0" borderId="0" xfId="2" applyNumberFormat="1" applyFont="1">
      <alignment vertical="center"/>
    </xf>
    <xf numFmtId="184" fontId="19" fillId="0" borderId="0" xfId="2" applyNumberFormat="1" applyFont="1" applyFill="1">
      <alignment vertical="center"/>
    </xf>
    <xf numFmtId="184" fontId="10" fillId="0" borderId="1" xfId="2" applyNumberFormat="1" applyFont="1" applyBorder="1" applyAlignment="1">
      <alignment horizontal="center" vertical="center"/>
    </xf>
    <xf numFmtId="184" fontId="20" fillId="0" borderId="8" xfId="0" applyNumberFormat="1" applyFont="1" applyFill="1" applyBorder="1" applyAlignment="1">
      <alignment horizontal="center" vertical="center" wrapText="1"/>
    </xf>
    <xf numFmtId="184" fontId="20"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0" fillId="0" borderId="0" xfId="0" applyNumberFormat="1" applyFont="1" applyFill="1" applyBorder="1" applyAlignment="1">
      <alignment horizontal="center" vertical="center" wrapText="1"/>
    </xf>
    <xf numFmtId="187" fontId="20"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3" fillId="0" borderId="0" xfId="0" applyNumberFormat="1" applyFont="1" applyFill="1">
      <alignment vertical="center"/>
    </xf>
    <xf numFmtId="187" fontId="23" fillId="0" borderId="0" xfId="2" applyNumberFormat="1" applyFont="1" applyFill="1">
      <alignment vertical="center"/>
    </xf>
    <xf numFmtId="187" fontId="23" fillId="0" borderId="0" xfId="0" applyNumberFormat="1" applyFont="1">
      <alignment vertical="center"/>
    </xf>
    <xf numFmtId="184" fontId="17"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4"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0"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0"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19" fillId="0" borderId="0" xfId="0" applyFont="1" applyAlignment="1">
      <alignment vertical="center"/>
    </xf>
    <xf numFmtId="178" fontId="36" fillId="0" borderId="0" xfId="0" applyNumberFormat="1" applyFont="1" applyFill="1" applyAlignment="1">
      <alignment vertical="center"/>
    </xf>
    <xf numFmtId="181" fontId="19"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7"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0" fontId="10" fillId="0" borderId="0" xfId="0" applyFont="1" applyAlignment="1">
      <alignment horizontal="center" vertical="center"/>
    </xf>
    <xf numFmtId="0" fontId="0" fillId="0" borderId="5" xfId="0" applyBorder="1" applyAlignment="1">
      <alignment horizontal="left"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178" fontId="14" fillId="0" borderId="0" xfId="0" applyNumberFormat="1" applyFont="1" applyFill="1" applyAlignment="1">
      <alignment vertical="center"/>
    </xf>
    <xf numFmtId="58" fontId="10" fillId="0" borderId="0"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37" fillId="0" borderId="8" xfId="0" applyFont="1" applyBorder="1" applyAlignment="1">
      <alignment vertical="center"/>
    </xf>
    <xf numFmtId="0" fontId="37" fillId="0" borderId="5" xfId="0" applyFont="1" applyBorder="1" applyAlignment="1">
      <alignment horizontal="distributed" vertical="center"/>
    </xf>
    <xf numFmtId="178" fontId="37" fillId="0" borderId="0" xfId="0" applyNumberFormat="1" applyFont="1" applyFill="1" applyBorder="1" applyAlignment="1">
      <alignment vertical="center"/>
    </xf>
    <xf numFmtId="181" fontId="37" fillId="0" borderId="0" xfId="2" applyNumberFormat="1" applyFont="1" applyFill="1" applyBorder="1" applyAlignment="1">
      <alignment vertical="center"/>
    </xf>
    <xf numFmtId="0" fontId="37" fillId="0" borderId="0" xfId="0" applyFont="1" applyBorder="1" applyAlignment="1">
      <alignment vertical="center"/>
    </xf>
    <xf numFmtId="0" fontId="37" fillId="0" borderId="0" xfId="0" applyFont="1" applyAlignment="1">
      <alignment vertical="center"/>
    </xf>
    <xf numFmtId="183" fontId="20" fillId="0" borderId="9" xfId="2" applyNumberFormat="1" applyFont="1" applyBorder="1" applyAlignment="1">
      <alignment horizontal="center"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10" fillId="0" borderId="5" xfId="0" applyFont="1" applyBorder="1" applyAlignment="1">
      <alignment horizontal="center" vertical="center" wrapText="1"/>
    </xf>
    <xf numFmtId="178" fontId="38"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58" fontId="37"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19" fillId="0" borderId="0" xfId="0" applyFont="1" applyFill="1" applyBorder="1" applyAlignment="1">
      <alignment vertical="center"/>
    </xf>
    <xf numFmtId="183" fontId="19"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37"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37" fillId="0" borderId="6" xfId="0" applyFont="1" applyBorder="1" applyAlignment="1">
      <alignment vertical="center"/>
    </xf>
    <xf numFmtId="0" fontId="39" fillId="0" borderId="7" xfId="0" applyFont="1" applyBorder="1" applyAlignment="1">
      <alignment horizontal="center" vertical="center" wrapText="1"/>
    </xf>
    <xf numFmtId="184" fontId="10" fillId="0" borderId="0" xfId="2" applyNumberFormat="1" applyFont="1" applyFill="1" applyBorder="1" applyAlignment="1">
      <alignment vertical="center"/>
    </xf>
    <xf numFmtId="184" fontId="20" fillId="0" borderId="0" xfId="0" applyNumberFormat="1" applyFont="1" applyFill="1" applyBorder="1" applyAlignment="1">
      <alignment horizontal="center" vertical="center" wrapText="1"/>
    </xf>
    <xf numFmtId="187" fontId="24" fillId="0" borderId="0" xfId="0" applyNumberFormat="1" applyFont="1" applyFill="1" applyBorder="1" applyAlignment="1">
      <alignment horizontal="center" vertical="center" wrapText="1"/>
    </xf>
    <xf numFmtId="187" fontId="24"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7" fillId="0" borderId="0" xfId="4" applyFont="1" applyBorder="1" applyAlignment="1">
      <alignment horizontal="right" vertical="center"/>
    </xf>
    <xf numFmtId="0" fontId="11" fillId="0" borderId="0" xfId="0" applyFont="1">
      <alignment vertical="center"/>
    </xf>
    <xf numFmtId="0" fontId="26" fillId="0" borderId="0" xfId="0" applyFont="1">
      <alignment vertical="center"/>
    </xf>
    <xf numFmtId="0" fontId="11" fillId="0" borderId="0" xfId="0" applyFont="1" applyAlignment="1">
      <alignment vertical="center"/>
    </xf>
    <xf numFmtId="0" fontId="26" fillId="0" borderId="0" xfId="0" applyFont="1" applyAlignment="1">
      <alignment horizontal="right" vertical="center"/>
    </xf>
    <xf numFmtId="0" fontId="11" fillId="0" borderId="0" xfId="0" quotePrefix="1" applyFont="1" applyAlignment="1">
      <alignment vertical="top"/>
    </xf>
    <xf numFmtId="0" fontId="27" fillId="0" borderId="0" xfId="0" applyFont="1">
      <alignment vertical="center"/>
    </xf>
    <xf numFmtId="49" fontId="11" fillId="0" borderId="0" xfId="0" applyNumberFormat="1" applyFont="1">
      <alignment vertical="center"/>
    </xf>
    <xf numFmtId="0" fontId="11" fillId="0" borderId="3" xfId="0" applyFont="1" applyBorder="1" applyAlignment="1">
      <alignment horizontal="center" vertical="center"/>
    </xf>
    <xf numFmtId="0" fontId="11" fillId="0" borderId="0" xfId="0" applyFont="1" applyBorder="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8" fontId="40" fillId="0" borderId="0" xfId="0" applyNumberFormat="1" applyFont="1" applyFill="1">
      <alignment vertical="center"/>
    </xf>
    <xf numFmtId="0" fontId="13" fillId="0" borderId="0" xfId="0" applyFont="1" applyFill="1">
      <alignment vertical="center"/>
    </xf>
    <xf numFmtId="0" fontId="28" fillId="0" borderId="1" xfId="0" applyFont="1" applyBorder="1" applyAlignment="1">
      <alignment horizontal="center" vertical="center"/>
    </xf>
    <xf numFmtId="178" fontId="11" fillId="0" borderId="0" xfId="0" applyNumberFormat="1" applyFont="1" applyFill="1" applyBorder="1" applyAlignment="1">
      <alignment vertical="center"/>
    </xf>
    <xf numFmtId="0" fontId="11" fillId="0" borderId="0" xfId="6" applyFont="1" applyAlignment="1">
      <alignment horizontal="left" vertical="center"/>
    </xf>
    <xf numFmtId="0" fontId="11" fillId="0" borderId="0" xfId="8" applyFont="1"/>
    <xf numFmtId="0" fontId="29"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37" fillId="0" borderId="0" xfId="0" applyFont="1" applyBorder="1" applyAlignment="1">
      <alignment horizontal="left" vertical="center"/>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0"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190" fontId="11" fillId="0" borderId="3" xfId="0" applyNumberFormat="1" applyFont="1" applyFill="1" applyBorder="1" applyAlignment="1">
      <alignment horizontal="right" vertical="center"/>
    </xf>
    <xf numFmtId="190" fontId="11" fillId="0" borderId="4" xfId="0" applyNumberFormat="1" applyFont="1" applyFill="1" applyBorder="1" applyAlignment="1">
      <alignment horizontal="right" vertical="center"/>
    </xf>
    <xf numFmtId="190" fontId="11" fillId="0" borderId="12" xfId="0" applyNumberFormat="1" applyFont="1" applyFill="1" applyBorder="1" applyAlignment="1">
      <alignment horizontal="right"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184" fontId="0" fillId="0" borderId="1" xfId="0" applyNumberFormat="1" applyFont="1" applyFill="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1"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38" fillId="0" borderId="0" xfId="2" applyNumberFormat="1" applyFont="1" applyFill="1" applyBorder="1" applyAlignment="1">
      <alignment horizontal="center" vertical="center" wrapText="1"/>
    </xf>
    <xf numFmtId="178" fontId="24" fillId="0" borderId="0" xfId="0" applyNumberFormat="1" applyFont="1" applyFill="1" applyAlignment="1">
      <alignment vertical="center"/>
    </xf>
    <xf numFmtId="187" fontId="20" fillId="0" borderId="0" xfId="0" applyNumberFormat="1" applyFont="1" applyFill="1" applyBorder="1" applyAlignment="1">
      <alignment horizontal="left" vertical="center"/>
    </xf>
    <xf numFmtId="187" fontId="1" fillId="0" borderId="0" xfId="0" applyNumberFormat="1" applyFont="1" applyFill="1" applyBorder="1" applyAlignment="1">
      <alignment horizontal="center" vertical="center" wrapText="1"/>
    </xf>
    <xf numFmtId="0" fontId="0" fillId="0" borderId="0" xfId="0" applyFill="1" applyAlignment="1">
      <alignment vertical="center"/>
    </xf>
    <xf numFmtId="183" fontId="0" fillId="0" borderId="0" xfId="2" applyNumberFormat="1" applyFont="1" applyFill="1" applyAlignment="1">
      <alignment horizontal="right" vertical="center"/>
    </xf>
    <xf numFmtId="0" fontId="19" fillId="0" borderId="0" xfId="0" applyFont="1" applyFill="1" applyAlignment="1">
      <alignment vertical="center"/>
    </xf>
    <xf numFmtId="183" fontId="19" fillId="0" borderId="0" xfId="2" applyNumberFormat="1" applyFont="1" applyFill="1" applyAlignment="1">
      <alignment horizontal="right" vertical="center"/>
    </xf>
    <xf numFmtId="183" fontId="20" fillId="0" borderId="1" xfId="2"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37"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184" fontId="0" fillId="0" borderId="3" xfId="2" applyNumberFormat="1" applyFont="1" applyFill="1" applyBorder="1" applyAlignment="1">
      <alignment horizontal="righ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38" fontId="18" fillId="0" borderId="0" xfId="4" applyFont="1" applyFill="1" applyBorder="1"/>
    <xf numFmtId="183" fontId="10" fillId="0" borderId="12" xfId="2" applyNumberFormat="1" applyFont="1" applyFill="1" applyBorder="1" applyAlignment="1">
      <alignment horizontal="right" vertical="center"/>
    </xf>
    <xf numFmtId="0" fontId="28"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41"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0" fillId="0" borderId="0" xfId="0" applyFont="1" applyFill="1" applyAlignment="1">
      <alignment vertical="center"/>
    </xf>
    <xf numFmtId="183" fontId="20"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184" fontId="1" fillId="0" borderId="5" xfId="2" applyNumberFormat="1" applyFont="1" applyFill="1" applyBorder="1" applyAlignment="1">
      <alignment horizontal="right" vertical="center"/>
    </xf>
    <xf numFmtId="0" fontId="24"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78" fontId="24" fillId="0" borderId="11" xfId="0" applyNumberFormat="1" applyFont="1" applyFill="1" applyBorder="1" applyAlignment="1">
      <alignment horizontal="distributed" vertical="center"/>
    </xf>
    <xf numFmtId="178" fontId="0" fillId="0" borderId="2" xfId="0" applyNumberFormat="1" applyFont="1" applyFill="1" applyBorder="1" applyAlignment="1">
      <alignment horizontal="distributed" vertical="center"/>
    </xf>
    <xf numFmtId="184" fontId="1" fillId="0" borderId="4" xfId="2" applyNumberFormat="1" applyFont="1" applyFill="1" applyBorder="1" applyAlignment="1">
      <alignment horizontal="right" vertical="center"/>
    </xf>
    <xf numFmtId="184" fontId="1" fillId="0" borderId="2" xfId="2" applyNumberFormat="1" applyFont="1" applyFill="1" applyBorder="1" applyAlignment="1">
      <alignment horizontal="right" vertical="center"/>
    </xf>
    <xf numFmtId="183" fontId="17"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19" fillId="0" borderId="0" xfId="0" applyNumberFormat="1" applyFont="1" applyFill="1">
      <alignment vertical="center"/>
    </xf>
    <xf numFmtId="184" fontId="19" fillId="0" borderId="0" xfId="0" applyNumberFormat="1" applyFont="1" applyFill="1" applyAlignment="1">
      <alignment horizontal="left" vertical="center"/>
    </xf>
    <xf numFmtId="184" fontId="19"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5" fontId="0" fillId="0" borderId="0" xfId="2" applyNumberFormat="1" applyFont="1" applyFill="1" applyBorder="1" applyAlignment="1">
      <alignment horizontal="right" vertical="center"/>
    </xf>
    <xf numFmtId="184" fontId="10" fillId="0" borderId="0" xfId="2" applyNumberFormat="1" applyFont="1" applyFill="1" applyBorder="1" applyAlignment="1">
      <alignment horizontal="right"/>
    </xf>
    <xf numFmtId="184" fontId="17" fillId="0" borderId="0" xfId="2" applyNumberFormat="1" applyFont="1" applyFill="1" applyBorder="1" applyAlignment="1">
      <alignment horizontal="right" vertical="center"/>
    </xf>
    <xf numFmtId="187" fontId="0" fillId="0" borderId="0" xfId="0" applyNumberFormat="1" applyFont="1" applyFill="1">
      <alignment vertical="center"/>
    </xf>
    <xf numFmtId="185" fontId="0" fillId="0" borderId="0"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7" fontId="1" fillId="0" borderId="0" xfId="2" applyNumberFormat="1" applyFont="1" applyFill="1" applyBorder="1" applyAlignment="1">
      <alignment vertical="center"/>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7"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5" fontId="14" fillId="0" borderId="0" xfId="0" applyNumberFormat="1" applyFont="1" applyFill="1" applyAlignment="1">
      <alignment horizontal="left" vertical="center"/>
    </xf>
    <xf numFmtId="185" fontId="19"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3" fillId="0" borderId="0" xfId="2" applyNumberFormat="1" applyFont="1" applyFill="1" applyBorder="1" applyAlignment="1">
      <alignment vertical="center"/>
    </xf>
    <xf numFmtId="185" fontId="0" fillId="0" borderId="0" xfId="0" applyNumberFormat="1" applyFont="1" applyFill="1" applyBorder="1" applyAlignment="1">
      <alignment vertical="center"/>
    </xf>
    <xf numFmtId="187" fontId="23"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3"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14" fillId="0" borderId="0" xfId="2" applyNumberFormat="1" applyFont="1" applyFill="1" applyBorder="1" applyAlignment="1">
      <alignment horizontal="right" vertical="center"/>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7" fontId="14" fillId="0" borderId="11" xfId="2" applyNumberFormat="1" applyFont="1" applyFill="1" applyBorder="1" applyAlignment="1">
      <alignment horizontal="distributed" vertical="center"/>
    </xf>
    <xf numFmtId="182" fontId="0" fillId="0" borderId="0" xfId="0" applyNumberFormat="1" applyFont="1" applyFill="1" applyBorder="1">
      <alignment vertical="center"/>
    </xf>
    <xf numFmtId="185" fontId="17"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4" fillId="0" borderId="0" xfId="0" applyFont="1" applyBorder="1" applyAlignment="1">
      <alignment vertical="center"/>
    </xf>
    <xf numFmtId="0" fontId="36"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Border="1" applyAlignment="1">
      <alignment horizontal="center" vertical="center"/>
    </xf>
    <xf numFmtId="183" fontId="24" fillId="0" borderId="0" xfId="2" applyNumberFormat="1" applyFont="1" applyBorder="1" applyAlignment="1">
      <alignment horizontal="right" vertical="center"/>
    </xf>
    <xf numFmtId="178" fontId="24" fillId="0" borderId="0" xfId="0" applyNumberFormat="1" applyFont="1" applyFill="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178" fontId="25" fillId="0" borderId="0" xfId="0" applyNumberFormat="1" applyFont="1" applyFill="1" applyBorder="1" applyAlignment="1">
      <alignmen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183" fontId="14" fillId="0" borderId="1" xfId="0"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178" fontId="36"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37"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37"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2" fillId="0" borderId="0" xfId="6" quotePrefix="1" applyFont="1" applyFill="1"/>
    <xf numFmtId="0" fontId="43" fillId="0" borderId="0" xfId="0" applyFont="1" applyFill="1" applyAlignment="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4" fontId="0" fillId="0" borderId="0" xfId="2" applyNumberFormat="1" applyFont="1" applyFill="1" applyAlignment="1" applyProtection="1">
      <alignment horizontal="right" vertical="center"/>
    </xf>
    <xf numFmtId="184" fontId="17" fillId="0" borderId="0" xfId="2" applyNumberFormat="1" applyFont="1" applyFill="1" applyBorder="1" applyAlignment="1" applyProtection="1">
      <alignment horizontal="right" vertical="center"/>
    </xf>
    <xf numFmtId="185" fontId="1" fillId="0" borderId="0" xfId="2" applyNumberFormat="1" applyFont="1" applyFill="1" applyBorder="1" applyAlignment="1" applyProtection="1">
      <alignment vertical="center"/>
    </xf>
    <xf numFmtId="187" fontId="21" fillId="0" borderId="1" xfId="0" applyNumberFormat="1" applyFont="1" applyFill="1" applyBorder="1" applyAlignment="1" applyProtection="1">
      <alignment horizontal="center" vertical="center" wrapText="1"/>
    </xf>
    <xf numFmtId="187" fontId="20" fillId="0" borderId="1" xfId="0" applyNumberFormat="1" applyFont="1" applyFill="1" applyBorder="1" applyAlignment="1" applyProtection="1">
      <alignment horizontal="center" vertical="center" wrapText="1"/>
    </xf>
    <xf numFmtId="187" fontId="1" fillId="0" borderId="3" xfId="2" applyNumberFormat="1" applyFont="1" applyFill="1" applyBorder="1" applyAlignment="1" applyProtection="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1" fillId="0" borderId="0" xfId="0" applyFont="1" applyFill="1">
      <alignment vertical="center"/>
    </xf>
    <xf numFmtId="189" fontId="1" fillId="0" borderId="1" xfId="2" applyNumberFormat="1" applyFont="1" applyFill="1" applyBorder="1" applyAlignment="1" applyProtection="1">
      <alignment horizontal="right" vertical="center"/>
      <protection locked="0"/>
    </xf>
    <xf numFmtId="0" fontId="32" fillId="0" borderId="0" xfId="0" applyFont="1" applyFill="1" applyAlignment="1">
      <alignment horizontal="right" vertical="center"/>
    </xf>
    <xf numFmtId="181" fontId="20" fillId="0" borderId="0" xfId="2" applyNumberFormat="1" applyFont="1" applyFill="1" applyBorder="1" applyAlignment="1">
      <alignment vertical="center" wrapText="1"/>
    </xf>
    <xf numFmtId="189" fontId="1" fillId="0" borderId="3" xfId="2" applyNumberFormat="1" applyFont="1" applyFill="1" applyBorder="1" applyAlignment="1" applyProtection="1">
      <alignment horizontal="right" vertical="center"/>
      <protection locked="0"/>
    </xf>
    <xf numFmtId="180" fontId="0" fillId="0" borderId="0" xfId="2" applyNumberFormat="1" applyFont="1">
      <alignment vertical="center"/>
    </xf>
    <xf numFmtId="180" fontId="0" fillId="0" borderId="0" xfId="2" applyNumberFormat="1" applyFont="1" applyFill="1">
      <alignment vertical="center"/>
    </xf>
    <xf numFmtId="180" fontId="19"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7"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19"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3" fillId="0" borderId="0" xfId="4" applyFont="1" applyBorder="1"/>
    <xf numFmtId="184" fontId="1" fillId="0" borderId="0" xfId="2" applyNumberFormat="1" applyFont="1" applyFill="1" applyBorder="1" applyAlignment="1">
      <alignment horizontal="center" vertical="center"/>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197" fontId="11" fillId="0" borderId="0" xfId="0" applyNumberFormat="1" applyFont="1" applyFill="1" applyBorder="1" applyAlignment="1">
      <alignment vertical="center"/>
    </xf>
    <xf numFmtId="196" fontId="41"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57" fontId="0" fillId="0" borderId="0" xfId="0" applyNumberFormat="1" applyAlignment="1">
      <alignment vertical="center"/>
    </xf>
    <xf numFmtId="182" fontId="37" fillId="0" borderId="0" xfId="1" applyNumberFormat="1" applyFont="1" applyAlignment="1">
      <alignment vertical="center"/>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184" fontId="0" fillId="0" borderId="0" xfId="2" applyNumberFormat="1" applyFont="1" applyFill="1" applyAlignment="1">
      <alignment vertical="center"/>
    </xf>
    <xf numFmtId="180" fontId="11" fillId="0" borderId="8" xfId="0" applyNumberFormat="1" applyFont="1" applyFill="1" applyBorder="1" applyAlignment="1">
      <alignment horizontal="center" vertical="center"/>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85" fontId="23"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6" xfId="0" applyFont="1" applyBorder="1" applyAlignment="1">
      <alignment vertical="center" wrapText="1"/>
    </xf>
    <xf numFmtId="0" fontId="28"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8" fillId="0" borderId="13" xfId="6" applyFont="1" applyFill="1" applyBorder="1" applyAlignment="1">
      <alignment horizontal="center" vertical="center"/>
    </xf>
    <xf numFmtId="187" fontId="20" fillId="0" borderId="12" xfId="2" applyNumberFormat="1" applyFont="1" applyFill="1" applyBorder="1" applyAlignment="1">
      <alignment horizontal="center" vertical="center" wrapText="1"/>
    </xf>
    <xf numFmtId="3" fontId="11" fillId="0" borderId="3" xfId="0" applyNumberFormat="1" applyFont="1" applyFill="1" applyBorder="1" applyAlignment="1">
      <alignment horizontal="right" vertical="center"/>
    </xf>
    <xf numFmtId="0" fontId="1" fillId="0" borderId="0" xfId="8" applyAlignment="1">
      <alignment horizontal="center"/>
    </xf>
    <xf numFmtId="38" fontId="0" fillId="0" borderId="1" xfId="2" applyFont="1" applyBorder="1" applyAlignment="1">
      <alignment horizontal="left"/>
    </xf>
    <xf numFmtId="0" fontId="0" fillId="0" borderId="0" xfId="8" applyFont="1"/>
    <xf numFmtId="0" fontId="1" fillId="0" borderId="1" xfId="11" applyBorder="1" applyAlignment="1"/>
    <xf numFmtId="38" fontId="0" fillId="0" borderId="1" xfId="3" applyFont="1" applyBorder="1" applyAlignment="1"/>
    <xf numFmtId="0" fontId="1" fillId="3" borderId="1" xfId="11" applyFont="1" applyFill="1" applyBorder="1" applyAlignment="1"/>
    <xf numFmtId="38" fontId="1" fillId="3" borderId="1" xfId="3" applyFont="1" applyFill="1" applyBorder="1" applyAlignment="1"/>
    <xf numFmtId="0" fontId="0" fillId="0" borderId="1" xfId="11" applyFont="1" applyBorder="1" applyAlignment="1"/>
    <xf numFmtId="38" fontId="0" fillId="0" borderId="13" xfId="3" applyFont="1" applyBorder="1" applyAlignment="1"/>
    <xf numFmtId="0" fontId="1" fillId="0" borderId="1" xfId="11" applyFont="1" applyBorder="1" applyAlignment="1"/>
    <xf numFmtId="38" fontId="1" fillId="0" borderId="1" xfId="3" applyFont="1" applyBorder="1" applyAlignment="1"/>
    <xf numFmtId="38" fontId="1" fillId="0" borderId="13" xfId="3" applyFont="1" applyBorder="1" applyAlignment="1"/>
    <xf numFmtId="184" fontId="0" fillId="0" borderId="1" xfId="0" applyNumberFormat="1" applyFont="1" applyBorder="1" applyAlignment="1">
      <alignment horizontal="right" vertical="center"/>
    </xf>
    <xf numFmtId="0" fontId="10" fillId="0" borderId="0" xfId="0" applyFont="1" applyAlignment="1">
      <alignment horizontal="left" vertical="center"/>
    </xf>
    <xf numFmtId="0" fontId="11" fillId="0" borderId="3" xfId="0" applyFont="1" applyFill="1" applyBorder="1" applyAlignment="1">
      <alignment horizontal="right" vertical="center"/>
    </xf>
    <xf numFmtId="0" fontId="11" fillId="0" borderId="3" xfId="0" applyFont="1" applyBorder="1" applyAlignment="1">
      <alignment horizontal="right" vertical="center"/>
    </xf>
    <xf numFmtId="187" fontId="14" fillId="0" borderId="0" xfId="2" applyNumberFormat="1" applyFont="1" applyFill="1" applyBorder="1" applyAlignment="1">
      <alignment horizontal="distributed" vertical="center"/>
    </xf>
    <xf numFmtId="187" fontId="10" fillId="0" borderId="6" xfId="0" applyNumberFormat="1" applyFont="1" applyFill="1" applyBorder="1">
      <alignment vertical="center"/>
    </xf>
    <xf numFmtId="187" fontId="10" fillId="0" borderId="10" xfId="0" applyNumberFormat="1" applyFont="1" applyFill="1" applyBorder="1">
      <alignment vertical="center"/>
    </xf>
    <xf numFmtId="187" fontId="10" fillId="0" borderId="7" xfId="0" applyNumberFormat="1" applyFont="1" applyFill="1" applyBorder="1">
      <alignment vertical="center"/>
    </xf>
    <xf numFmtId="187" fontId="0" fillId="0" borderId="5" xfId="0" applyNumberFormat="1" applyFont="1" applyFill="1" applyBorder="1">
      <alignment vertical="center"/>
    </xf>
    <xf numFmtId="187" fontId="0" fillId="0" borderId="8" xfId="0" applyNumberFormat="1" applyFont="1" applyFill="1" applyBorder="1" applyAlignment="1">
      <alignment vertical="center"/>
    </xf>
    <xf numFmtId="187" fontId="0" fillId="0" borderId="5" xfId="0" applyNumberFormat="1" applyFont="1" applyFill="1" applyBorder="1" applyAlignment="1">
      <alignment vertical="center"/>
    </xf>
    <xf numFmtId="187" fontId="0" fillId="0" borderId="10" xfId="0" applyNumberFormat="1" applyFont="1" applyFill="1" applyBorder="1">
      <alignment vertical="center"/>
    </xf>
    <xf numFmtId="187" fontId="0" fillId="0" borderId="7" xfId="0" applyNumberFormat="1" applyFont="1" applyFill="1" applyBorder="1">
      <alignment vertical="center"/>
    </xf>
    <xf numFmtId="187" fontId="0" fillId="0" borderId="9" xfId="0" applyNumberFormat="1" applyFont="1" applyFill="1" applyBorder="1" applyAlignment="1">
      <alignment vertical="center"/>
    </xf>
    <xf numFmtId="187" fontId="0" fillId="0" borderId="11" xfId="0" applyNumberFormat="1" applyFont="1" applyFill="1" applyBorder="1" applyAlignment="1">
      <alignment vertical="center"/>
    </xf>
    <xf numFmtId="187" fontId="0" fillId="0" borderId="2" xfId="0" applyNumberFormat="1" applyFont="1" applyFill="1" applyBorder="1" applyAlignment="1">
      <alignment vertical="center"/>
    </xf>
    <xf numFmtId="187" fontId="0" fillId="0" borderId="3" xfId="2" applyNumberFormat="1" applyFont="1" applyFill="1" applyBorder="1" applyAlignment="1" applyProtection="1">
      <alignment horizontal="distributed" vertical="center"/>
    </xf>
    <xf numFmtId="187" fontId="0" fillId="0" borderId="3" xfId="2" applyNumberFormat="1" applyFont="1" applyFill="1" applyBorder="1" applyAlignment="1" applyProtection="1">
      <alignment horizontal="center" vertical="center"/>
    </xf>
    <xf numFmtId="187" fontId="0" fillId="0" borderId="0" xfId="0" applyNumberFormat="1" applyFont="1" applyFill="1" applyAlignment="1">
      <alignment horizontal="right" vertical="center"/>
    </xf>
    <xf numFmtId="0" fontId="14" fillId="0" borderId="0" xfId="0" applyFont="1" applyFill="1" applyAlignment="1">
      <alignment vertical="center"/>
    </xf>
    <xf numFmtId="0" fontId="28" fillId="0" borderId="4" xfId="6" applyFont="1" applyFill="1" applyBorder="1" applyAlignment="1">
      <alignment horizontal="center" vertical="center"/>
    </xf>
    <xf numFmtId="179" fontId="11" fillId="0" borderId="8"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0" fontId="28" fillId="0" borderId="4" xfId="6" applyFont="1" applyFill="1" applyBorder="1" applyAlignment="1">
      <alignment horizontal="center" vertical="center" wrapText="1"/>
    </xf>
    <xf numFmtId="0" fontId="0" fillId="0" borderId="1" xfId="8" applyFont="1" applyBorder="1"/>
    <xf numFmtId="179" fontId="10" fillId="0" borderId="0" xfId="0" applyNumberFormat="1" applyFont="1" applyBorder="1" applyAlignment="1">
      <alignment horizontal="center" vertical="center"/>
    </xf>
    <xf numFmtId="178" fontId="10" fillId="0" borderId="8" xfId="0" applyNumberFormat="1" applyFont="1" applyFill="1" applyBorder="1" applyAlignment="1">
      <alignment vertical="center"/>
    </xf>
    <xf numFmtId="181" fontId="17" fillId="0" borderId="10" xfId="2" applyNumberFormat="1" applyFont="1" applyBorder="1" applyAlignment="1">
      <alignment horizontal="right"/>
    </xf>
    <xf numFmtId="177" fontId="0" fillId="0" borderId="10" xfId="0" applyNumberFormat="1" applyBorder="1">
      <alignment vertical="center"/>
    </xf>
    <xf numFmtId="180" fontId="10" fillId="0" borderId="10" xfId="0" applyNumberFormat="1" applyFont="1" applyBorder="1" applyAlignment="1">
      <alignment horizontal="center"/>
    </xf>
    <xf numFmtId="179" fontId="10" fillId="0" borderId="10" xfId="0" applyNumberFormat="1" applyFont="1" applyBorder="1" applyAlignment="1">
      <alignment horizontal="center"/>
    </xf>
    <xf numFmtId="3" fontId="10" fillId="0" borderId="10" xfId="0" applyNumberFormat="1" applyFont="1" applyBorder="1" applyAlignment="1">
      <alignment horizontal="center"/>
    </xf>
    <xf numFmtId="176" fontId="0" fillId="0" borderId="5" xfId="0" applyNumberFormat="1" applyFont="1" applyBorder="1" applyAlignment="1">
      <alignment horizontal="center" vertical="center"/>
    </xf>
    <xf numFmtId="187" fontId="10" fillId="0" borderId="8" xfId="0" applyNumberFormat="1" applyFont="1" applyBorder="1" applyAlignment="1">
      <alignment horizontal="right" vertical="center"/>
    </xf>
    <xf numFmtId="187" fontId="0" fillId="0" borderId="3" xfId="0" applyNumberFormat="1" applyFont="1" applyBorder="1" applyAlignment="1">
      <alignment horizontal="right" vertical="center"/>
    </xf>
    <xf numFmtId="187" fontId="10" fillId="0" borderId="3" xfId="0" applyNumberFormat="1" applyFont="1" applyBorder="1" applyAlignment="1">
      <alignment horizontal="right" vertical="center"/>
    </xf>
    <xf numFmtId="179" fontId="0" fillId="0" borderId="3" xfId="0" applyNumberFormat="1" applyFont="1" applyBorder="1" applyAlignment="1">
      <alignment horizontal="center" vertical="center"/>
    </xf>
    <xf numFmtId="180" fontId="10" fillId="0" borderId="8" xfId="0" applyNumberFormat="1" applyFont="1" applyBorder="1" applyAlignment="1">
      <alignment horizontal="center" vertical="center"/>
    </xf>
    <xf numFmtId="180" fontId="0" fillId="0" borderId="3" xfId="0" applyNumberFormat="1" applyFont="1" applyBorder="1" applyAlignment="1">
      <alignment horizontal="center" vertical="center"/>
    </xf>
    <xf numFmtId="188" fontId="1" fillId="0" borderId="3" xfId="2" applyNumberFormat="1" applyFont="1" applyFill="1" applyBorder="1" applyAlignment="1">
      <alignment horizontal="right" vertical="center"/>
    </xf>
    <xf numFmtId="192" fontId="1" fillId="0" borderId="3" xfId="2" applyNumberFormat="1" applyFont="1" applyFill="1" applyBorder="1" applyAlignment="1">
      <alignment horizontal="right" vertical="center"/>
    </xf>
    <xf numFmtId="38" fontId="31" fillId="0" borderId="0" xfId="4" applyFont="1" applyBorder="1" applyAlignment="1">
      <alignment vertical="center"/>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8"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8" xfId="0" applyNumberFormat="1" applyFont="1" applyFill="1" applyBorder="1" applyAlignment="1" applyProtection="1">
      <alignment vertical="center"/>
      <protection locked="0"/>
    </xf>
    <xf numFmtId="3" fontId="11" fillId="0" borderId="5" xfId="0" applyNumberFormat="1" applyFont="1" applyFill="1" applyBorder="1" applyAlignment="1" applyProtection="1">
      <alignment vertical="center"/>
      <protection locked="0"/>
    </xf>
    <xf numFmtId="185" fontId="1" fillId="0" borderId="3" xfId="2" applyNumberFormat="1" applyFont="1" applyFill="1" applyBorder="1" applyAlignment="1" applyProtection="1">
      <alignment horizontal="right" vertical="center"/>
    </xf>
    <xf numFmtId="185" fontId="1" fillId="0" borderId="30"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distributed" vertical="center"/>
    </xf>
    <xf numFmtId="185" fontId="1" fillId="0" borderId="31"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vertical="center"/>
      <protection locked="0"/>
    </xf>
    <xf numFmtId="189" fontId="1" fillId="0" borderId="12" xfId="2" applyNumberFormat="1" applyFont="1" applyFill="1" applyBorder="1" applyAlignment="1" applyProtection="1">
      <alignment horizontal="right" vertical="center"/>
      <protection locked="0"/>
    </xf>
    <xf numFmtId="187" fontId="0" fillId="0" borderId="0" xfId="2" applyNumberFormat="1" applyFont="1" applyFill="1" applyBorder="1" applyAlignment="1">
      <alignment horizontal="center"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202" fontId="11" fillId="0" borderId="8" xfId="0" applyNumberFormat="1" applyFont="1" applyFill="1" applyBorder="1" applyAlignment="1">
      <alignment horizontal="center" vertical="center"/>
    </xf>
    <xf numFmtId="185" fontId="0" fillId="0" borderId="10" xfId="2" applyNumberFormat="1" applyFont="1" applyFill="1" applyBorder="1" applyAlignment="1">
      <alignment vertical="center"/>
    </xf>
    <xf numFmtId="184" fontId="0" fillId="0" borderId="8" xfId="0" applyNumberFormat="1" applyFont="1" applyFill="1" applyBorder="1">
      <alignment vertical="center"/>
    </xf>
    <xf numFmtId="184" fontId="0" fillId="0" borderId="5" xfId="0" applyNumberFormat="1" applyFill="1" applyBorder="1">
      <alignment vertical="center"/>
    </xf>
    <xf numFmtId="185" fontId="14" fillId="0" borderId="3" xfId="0" applyNumberFormat="1" applyFont="1" applyFill="1" applyBorder="1">
      <alignment vertical="center"/>
    </xf>
    <xf numFmtId="185" fontId="14" fillId="0" borderId="3" xfId="0" applyNumberFormat="1" applyFont="1" applyFill="1" applyBorder="1" applyAlignment="1">
      <alignment horizontal="right" vertical="center"/>
    </xf>
    <xf numFmtId="185" fontId="14" fillId="0" borderId="1" xfId="0" applyNumberFormat="1" applyFont="1" applyFill="1" applyBorder="1" applyAlignment="1">
      <alignment horizontal="right" vertical="center"/>
    </xf>
    <xf numFmtId="49" fontId="0" fillId="0" borderId="0" xfId="0" applyNumberFormat="1" applyFont="1" applyFill="1" applyBorder="1">
      <alignment vertical="center"/>
    </xf>
    <xf numFmtId="185" fontId="0" fillId="0" borderId="0" xfId="2" applyNumberFormat="1" applyFont="1" applyFill="1" applyBorder="1" applyAlignment="1" applyProtection="1">
      <alignment horizontal="right" vertical="center"/>
      <protection locked="0"/>
    </xf>
    <xf numFmtId="178" fontId="45" fillId="0" borderId="0" xfId="0" applyNumberFormat="1" applyFont="1" applyFill="1" applyAlignment="1">
      <alignment horizontal="center" vertical="center"/>
    </xf>
    <xf numFmtId="178" fontId="45" fillId="0" borderId="0" xfId="0" applyNumberFormat="1" applyFont="1" applyFill="1">
      <alignment vertical="center"/>
    </xf>
    <xf numFmtId="0" fontId="45" fillId="0" borderId="0" xfId="0" applyFont="1" applyFill="1">
      <alignment vertical="center"/>
    </xf>
    <xf numFmtId="178" fontId="47" fillId="0" borderId="0" xfId="0" applyNumberFormat="1" applyFont="1" applyFill="1">
      <alignment vertical="center"/>
    </xf>
    <xf numFmtId="0" fontId="46" fillId="0" borderId="0" xfId="0" applyFont="1" applyFill="1">
      <alignment vertical="center"/>
    </xf>
    <xf numFmtId="178" fontId="45" fillId="0" borderId="0" xfId="0" applyNumberFormat="1" applyFont="1" applyFill="1" applyBorder="1" applyAlignment="1">
      <alignment horizontal="center" vertical="center" wrapText="1"/>
    </xf>
    <xf numFmtId="178" fontId="51" fillId="0" borderId="0" xfId="0"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185" fontId="45" fillId="0" borderId="0" xfId="0" applyNumberFormat="1" applyFont="1" applyFill="1" applyBorder="1" applyAlignment="1">
      <alignment horizontal="right" vertical="center"/>
    </xf>
    <xf numFmtId="185" fontId="45" fillId="0" borderId="0" xfId="0" applyNumberFormat="1" applyFont="1" applyFill="1" applyBorder="1" applyAlignment="1">
      <alignment vertical="center"/>
    </xf>
    <xf numFmtId="0" fontId="11" fillId="0" borderId="12" xfId="0" applyFont="1" applyFill="1" applyBorder="1" applyAlignment="1" applyProtection="1">
      <alignment horizontal="center"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0" fontId="11" fillId="0" borderId="1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0" fontId="0" fillId="0" borderId="0" xfId="0" applyBorder="1" applyAlignment="1">
      <alignment horizontal="distributed" vertical="center"/>
    </xf>
    <xf numFmtId="187" fontId="24" fillId="0" borderId="0" xfId="0" applyNumberFormat="1" applyFont="1" applyFill="1" applyBorder="1" applyAlignment="1">
      <alignment horizontal="left" vertical="center"/>
    </xf>
    <xf numFmtId="0" fontId="11" fillId="0" borderId="0" xfId="0" applyFont="1" applyFill="1" applyAlignment="1">
      <alignment horizontal="left" vertical="center"/>
    </xf>
    <xf numFmtId="185" fontId="10" fillId="0" borderId="0" xfId="2" applyNumberFormat="1" applyFont="1" applyFill="1" applyBorder="1" applyAlignment="1" applyProtection="1">
      <alignment horizontal="right" vertical="center"/>
    </xf>
    <xf numFmtId="187" fontId="0" fillId="0" borderId="8" xfId="2" applyNumberFormat="1" applyFont="1" applyBorder="1" applyAlignment="1">
      <alignment horizontal="right" vertical="center"/>
    </xf>
    <xf numFmtId="183" fontId="0" fillId="0" borderId="0" xfId="0" applyNumberFormat="1" applyAlignment="1">
      <alignment vertical="center"/>
    </xf>
    <xf numFmtId="187" fontId="1" fillId="0" borderId="9" xfId="2" applyNumberFormat="1" applyFont="1" applyFill="1" applyBorder="1" applyAlignment="1">
      <alignment horizontal="right" vertical="center"/>
    </xf>
    <xf numFmtId="38" fontId="11" fillId="0" borderId="0" xfId="4" applyFont="1" applyFill="1" applyBorder="1" applyAlignment="1">
      <alignment vertical="center"/>
    </xf>
    <xf numFmtId="187" fontId="24" fillId="0" borderId="0" xfId="2" applyNumberFormat="1" applyFont="1" applyFill="1" applyBorder="1" applyAlignment="1">
      <alignment horizontal="left" vertical="center"/>
    </xf>
    <xf numFmtId="0" fontId="0" fillId="0" borderId="0" xfId="0" applyFont="1" applyFill="1" applyBorder="1" applyAlignment="1">
      <alignment horizontal="distributed"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0" fontId="0" fillId="0" borderId="1" xfId="0" applyBorder="1" applyAlignment="1">
      <alignment vertical="center"/>
    </xf>
    <xf numFmtId="0" fontId="0" fillId="0" borderId="9" xfId="0" applyFont="1" applyFill="1" applyBorder="1" applyAlignment="1">
      <alignment vertical="center"/>
    </xf>
    <xf numFmtId="0" fontId="24" fillId="0" borderId="11" xfId="0" applyFont="1" applyFill="1" applyBorder="1" applyAlignment="1">
      <alignment horizontal="distributed" vertical="center"/>
    </xf>
    <xf numFmtId="183" fontId="1" fillId="0" borderId="2" xfId="2" applyNumberFormat="1" applyFont="1" applyFill="1" applyBorder="1" applyAlignment="1">
      <alignment horizontal="right" vertical="center"/>
    </xf>
    <xf numFmtId="183" fontId="10" fillId="0" borderId="5" xfId="2" applyNumberFormat="1" applyFont="1" applyBorder="1" applyAlignment="1">
      <alignment horizontal="right" vertical="center"/>
    </xf>
    <xf numFmtId="0" fontId="10" fillId="0" borderId="0" xfId="0" applyFont="1" applyBorder="1" applyAlignment="1">
      <alignment horizontal="center" vertical="center"/>
    </xf>
    <xf numFmtId="0" fontId="22" fillId="0" borderId="0" xfId="0" applyFont="1" applyAlignment="1">
      <alignment vertical="center"/>
    </xf>
    <xf numFmtId="0" fontId="0" fillId="0" borderId="1" xfId="0" applyFont="1" applyBorder="1" applyAlignment="1">
      <alignment horizontal="right" vertical="center"/>
    </xf>
    <xf numFmtId="0" fontId="0" fillId="0" borderId="0" xfId="0" applyBorder="1" applyAlignment="1">
      <alignment horizontal="distributed" vertical="center"/>
    </xf>
    <xf numFmtId="0" fontId="10" fillId="0" borderId="1" xfId="0" applyFont="1" applyBorder="1" applyAlignment="1">
      <alignment horizontal="center" vertical="center" wrapText="1"/>
    </xf>
    <xf numFmtId="0" fontId="0" fillId="0" borderId="1" xfId="0" applyFont="1" applyBorder="1" applyAlignment="1">
      <alignment vertical="center"/>
    </xf>
    <xf numFmtId="0" fontId="10" fillId="0" borderId="12" xfId="0" applyFont="1" applyBorder="1" applyAlignment="1">
      <alignment horizontal="center" vertical="center"/>
    </xf>
    <xf numFmtId="0" fontId="0" fillId="0" borderId="1" xfId="0" applyBorder="1" applyAlignment="1">
      <alignment horizontal="center" vertical="center"/>
    </xf>
    <xf numFmtId="0" fontId="0" fillId="0" borderId="14" xfId="0" applyFont="1" applyBorder="1" applyAlignment="1">
      <alignment vertical="center" wrapText="1"/>
    </xf>
    <xf numFmtId="0" fontId="0" fillId="0" borderId="49" xfId="0" applyFont="1" applyBorder="1" applyAlignment="1">
      <alignment horizontal="right" vertical="center"/>
    </xf>
    <xf numFmtId="0" fontId="10" fillId="0" borderId="5" xfId="0" applyFont="1" applyBorder="1" applyAlignment="1">
      <alignment horizontal="center" vertical="center"/>
    </xf>
    <xf numFmtId="0" fontId="0" fillId="0" borderId="14" xfId="0" applyFont="1" applyFill="1" applyBorder="1" applyAlignment="1">
      <alignment horizontal="right" vertical="center"/>
    </xf>
    <xf numFmtId="183" fontId="14" fillId="0" borderId="14" xfId="2" applyNumberFormat="1" applyFont="1" applyBorder="1" applyAlignment="1">
      <alignment horizontal="right" vertical="center"/>
    </xf>
    <xf numFmtId="183" fontId="1" fillId="0" borderId="49" xfId="2" applyNumberFormat="1" applyFont="1" applyBorder="1" applyAlignment="1">
      <alignment horizontal="right" vertical="center"/>
    </xf>
    <xf numFmtId="0" fontId="0" fillId="0" borderId="0" xfId="0" applyFill="1" applyBorder="1" applyAlignment="1">
      <alignment horizontal="distributed" vertical="center"/>
    </xf>
    <xf numFmtId="0" fontId="11" fillId="0" borderId="0" xfId="0" applyFont="1" applyFill="1" applyAlignment="1">
      <alignment horizontal="left" vertical="center"/>
    </xf>
    <xf numFmtId="0" fontId="10" fillId="0" borderId="1" xfId="0" applyFont="1" applyBorder="1" applyAlignment="1">
      <alignment horizontal="center" vertical="center"/>
    </xf>
    <xf numFmtId="0" fontId="0" fillId="0" borderId="0" xfId="0" applyBorder="1" applyAlignment="1">
      <alignment horizontal="distributed" vertical="center"/>
    </xf>
    <xf numFmtId="0" fontId="10" fillId="0" borderId="4" xfId="0" applyFont="1" applyBorder="1" applyAlignment="1">
      <alignment horizontal="center" vertical="center" wrapText="1"/>
    </xf>
    <xf numFmtId="0" fontId="0" fillId="0" borderId="0" xfId="0" applyFont="1" applyAlignment="1">
      <alignment horizontal="right" vertical="center"/>
    </xf>
    <xf numFmtId="0" fontId="25" fillId="0" borderId="0" xfId="0" applyFont="1" applyBorder="1" applyAlignment="1">
      <alignment horizontal="distributed" vertical="center"/>
    </xf>
    <xf numFmtId="0" fontId="25" fillId="0" borderId="0" xfId="0" applyFont="1" applyBorder="1" applyAlignment="1">
      <alignment horizontal="center" vertical="center"/>
    </xf>
    <xf numFmtId="183" fontId="25" fillId="0" borderId="0" xfId="2" applyNumberFormat="1" applyFont="1" applyBorder="1" applyAlignment="1">
      <alignment horizontal="right" vertical="center"/>
    </xf>
    <xf numFmtId="178" fontId="25" fillId="0" borderId="0" xfId="0" applyNumberFormat="1" applyFont="1" applyFill="1" applyBorder="1" applyAlignment="1">
      <alignment horizontal="distributed" vertical="center"/>
    </xf>
    <xf numFmtId="178" fontId="25" fillId="0" borderId="0" xfId="0" applyNumberFormat="1" applyFont="1" applyFill="1" applyAlignment="1">
      <alignment vertical="center"/>
    </xf>
    <xf numFmtId="0" fontId="25" fillId="0" borderId="0" xfId="0" applyFont="1" applyBorder="1" applyAlignment="1">
      <alignment horizontal="left"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Border="1" applyAlignment="1">
      <alignment horizontal="center" vertical="center"/>
    </xf>
    <xf numFmtId="0" fontId="10" fillId="0" borderId="10"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xf>
    <xf numFmtId="0" fontId="23" fillId="0" borderId="1" xfId="0" applyFont="1" applyBorder="1" applyAlignment="1">
      <alignment horizontal="center" vertical="center" wrapText="1"/>
    </xf>
    <xf numFmtId="183" fontId="23" fillId="0" borderId="1" xfId="2" applyNumberFormat="1" applyFont="1" applyBorder="1" applyAlignment="1">
      <alignment horizontal="center" vertical="center" wrapText="1"/>
    </xf>
    <xf numFmtId="178" fontId="23" fillId="0" borderId="1" xfId="0" applyNumberFormat="1" applyFont="1" applyFill="1" applyBorder="1" applyAlignment="1">
      <alignment horizontal="center" vertical="center" wrapText="1"/>
    </xf>
    <xf numFmtId="181" fontId="23" fillId="0" borderId="1" xfId="2" applyNumberFormat="1" applyFont="1" applyFill="1" applyBorder="1" applyAlignment="1">
      <alignment horizontal="center" vertical="center" wrapText="1"/>
    </xf>
    <xf numFmtId="0" fontId="0" fillId="0" borderId="0" xfId="0" applyFont="1" applyBorder="1" applyAlignment="1">
      <alignment horizontal="center" vertical="center"/>
    </xf>
    <xf numFmtId="178" fontId="0" fillId="0" borderId="0" xfId="0" applyNumberFormat="1" applyFont="1" applyFill="1" applyBorder="1" applyAlignment="1">
      <alignment horizontal="distributed" vertical="center"/>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0" fillId="0" borderId="0" xfId="0" applyFont="1" applyAlignment="1">
      <alignment horizontal="left" vertical="center"/>
    </xf>
    <xf numFmtId="0" fontId="0" fillId="0" borderId="49" xfId="0"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0" fillId="0" borderId="0" xfId="0" applyAlignment="1">
      <alignment horizontal="right" vertical="center"/>
    </xf>
    <xf numFmtId="183" fontId="0" fillId="0" borderId="0" xfId="2" applyNumberFormat="1" applyFont="1" applyAlignment="1">
      <alignment horizontal="left" vertical="center"/>
    </xf>
    <xf numFmtId="0" fontId="0" fillId="0" borderId="0" xfId="0" applyFont="1" applyFill="1" applyBorder="1" applyAlignment="1">
      <alignment horizontal="distributed" vertical="center"/>
    </xf>
    <xf numFmtId="178" fontId="24" fillId="0" borderId="0" xfId="0" applyNumberFormat="1" applyFont="1" applyFill="1" applyBorder="1" applyAlignment="1">
      <alignment horizontal="distributed" vertical="center"/>
    </xf>
    <xf numFmtId="0" fontId="0" fillId="0" borderId="11" xfId="0" applyBorder="1" applyAlignment="1">
      <alignment horizontal="center" vertical="center"/>
    </xf>
    <xf numFmtId="183" fontId="0" fillId="0" borderId="2" xfId="2" applyNumberFormat="1" applyFont="1" applyBorder="1" applyAlignment="1">
      <alignment horizontal="right" vertical="center"/>
    </xf>
    <xf numFmtId="0" fontId="10" fillId="0" borderId="0" xfId="0" applyFont="1" applyFill="1" applyBorder="1" applyAlignment="1">
      <alignment horizontal="center" vertical="center" wrapText="1"/>
    </xf>
    <xf numFmtId="183" fontId="10"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wrapText="1"/>
    </xf>
    <xf numFmtId="185" fontId="1" fillId="0" borderId="3" xfId="2" applyNumberFormat="1" applyFont="1" applyFill="1" applyBorder="1" applyAlignment="1">
      <alignment vertical="center"/>
    </xf>
    <xf numFmtId="57" fontId="53" fillId="0" borderId="0" xfId="0" applyNumberFormat="1" applyFont="1" applyAlignment="1">
      <alignment vertical="center"/>
    </xf>
    <xf numFmtId="183" fontId="20" fillId="0" borderId="9" xfId="2" applyNumberFormat="1" applyFont="1" applyBorder="1" applyAlignment="1">
      <alignment horizontal="center" vertical="center" wrapText="1"/>
    </xf>
    <xf numFmtId="38" fontId="11" fillId="0" borderId="0" xfId="4" applyFont="1" applyFill="1"/>
    <xf numFmtId="38" fontId="54" fillId="0" borderId="71" xfId="4" applyFont="1" applyFill="1" applyBorder="1"/>
    <xf numFmtId="38" fontId="11" fillId="0" borderId="71" xfId="4" applyFont="1" applyFill="1" applyBorder="1"/>
    <xf numFmtId="38" fontId="28" fillId="0" borderId="1" xfId="4" applyFont="1" applyFill="1" applyBorder="1" applyAlignment="1">
      <alignment horizontal="center"/>
    </xf>
    <xf numFmtId="38" fontId="28" fillId="0" borderId="79" xfId="4" applyFont="1" applyFill="1" applyBorder="1" applyAlignment="1">
      <alignment horizontal="center"/>
    </xf>
    <xf numFmtId="38" fontId="11" fillId="0" borderId="5" xfId="4" applyFont="1" applyFill="1" applyBorder="1"/>
    <xf numFmtId="0" fontId="10" fillId="0" borderId="15" xfId="0" applyFont="1" applyBorder="1" applyAlignment="1">
      <alignment horizontal="center" vertical="center" wrapText="1"/>
    </xf>
    <xf numFmtId="183" fontId="10" fillId="0" borderId="7" xfId="2" applyNumberFormat="1" applyFont="1" applyBorder="1" applyAlignment="1">
      <alignment horizontal="center" vertical="center"/>
    </xf>
    <xf numFmtId="185" fontId="1" fillId="0" borderId="3" xfId="2" applyNumberFormat="1" applyFont="1" applyFill="1" applyBorder="1" applyAlignment="1">
      <alignment horizontal="right" vertical="center"/>
    </xf>
    <xf numFmtId="184" fontId="17" fillId="0" borderId="10" xfId="2" applyNumberFormat="1" applyFont="1" applyFill="1" applyBorder="1" applyAlignment="1">
      <alignment horizontal="right" vertical="center"/>
    </xf>
    <xf numFmtId="184" fontId="0" fillId="0" borderId="10" xfId="2" applyNumberFormat="1" applyFont="1" applyFill="1" applyBorder="1" applyAlignment="1">
      <alignment horizontal="right"/>
    </xf>
    <xf numFmtId="0" fontId="10" fillId="0" borderId="8" xfId="0" applyFont="1" applyBorder="1" applyAlignment="1">
      <alignment vertical="center"/>
    </xf>
    <xf numFmtId="0" fontId="10" fillId="0" borderId="5" xfId="0" applyFont="1" applyBorder="1" applyAlignment="1">
      <alignment horizontal="left" vertical="center"/>
    </xf>
    <xf numFmtId="0" fontId="10" fillId="0" borderId="14" xfId="0" applyFont="1" applyBorder="1" applyAlignment="1">
      <alignment vertical="center" wrapText="1"/>
    </xf>
    <xf numFmtId="183" fontId="10" fillId="0" borderId="6" xfId="2" applyNumberFormat="1" applyFont="1" applyBorder="1" applyAlignment="1">
      <alignment horizontal="center" vertical="center" wrapText="1"/>
    </xf>
    <xf numFmtId="183" fontId="10" fillId="0" borderId="12" xfId="2" applyNumberFormat="1" applyFont="1" applyBorder="1" applyAlignment="1">
      <alignment horizontal="center" vertical="center" wrapText="1"/>
    </xf>
    <xf numFmtId="183" fontId="10" fillId="0" borderId="1" xfId="2" applyNumberFormat="1" applyFont="1" applyBorder="1" applyAlignment="1">
      <alignment horizontal="center" vertical="center" wrapText="1"/>
    </xf>
    <xf numFmtId="180" fontId="0" fillId="0" borderId="3" xfId="0" applyNumberFormat="1" applyFont="1" applyFill="1" applyBorder="1">
      <alignment vertical="center"/>
    </xf>
    <xf numFmtId="185" fontId="1" fillId="0" borderId="8" xfId="2" applyNumberFormat="1" applyFont="1" applyFill="1" applyBorder="1" applyAlignment="1" applyProtection="1">
      <alignment horizontal="right" vertical="center"/>
    </xf>
    <xf numFmtId="183" fontId="0" fillId="0" borderId="3" xfId="2" applyNumberFormat="1" applyFont="1" applyFill="1" applyBorder="1">
      <alignment vertical="center"/>
    </xf>
    <xf numFmtId="183" fontId="0" fillId="0" borderId="8" xfId="2" applyNumberFormat="1" applyFont="1" applyFill="1" applyBorder="1">
      <alignment vertical="center"/>
    </xf>
    <xf numFmtId="183" fontId="0" fillId="0" borderId="5" xfId="2" applyNumberFormat="1" applyFont="1" applyFill="1" applyBorder="1">
      <alignment vertical="center"/>
    </xf>
    <xf numFmtId="189" fontId="1" fillId="0" borderId="1" xfId="2" applyNumberFormat="1" applyFont="1" applyFill="1" applyBorder="1" applyAlignment="1" applyProtection="1">
      <alignment vertical="center"/>
      <protection locked="0"/>
    </xf>
    <xf numFmtId="0" fontId="11" fillId="0" borderId="0" xfId="0" applyFont="1" applyFill="1" applyAlignment="1">
      <alignment horizontal="left" vertical="center"/>
    </xf>
    <xf numFmtId="188" fontId="1" fillId="0" borderId="3" xfId="2" applyNumberFormat="1" applyFont="1" applyFill="1" applyBorder="1" applyAlignment="1" applyProtection="1">
      <alignment vertical="center"/>
      <protection locked="0"/>
    </xf>
    <xf numFmtId="187" fontId="1" fillId="0" borderId="3"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vertical="center"/>
      <protection locked="0"/>
    </xf>
    <xf numFmtId="187" fontId="0" fillId="0" borderId="3" xfId="2" applyNumberFormat="1" applyFont="1" applyFill="1" applyBorder="1" applyAlignment="1" applyProtection="1">
      <alignment vertical="center"/>
    </xf>
    <xf numFmtId="185" fontId="23" fillId="0" borderId="1" xfId="0" applyNumberFormat="1" applyFont="1" applyFill="1" applyBorder="1" applyAlignment="1">
      <alignment horizontal="center" vertical="center" wrapText="1"/>
    </xf>
    <xf numFmtId="181" fontId="55" fillId="0" borderId="0" xfId="14" applyNumberFormat="1" applyFill="1" applyBorder="1" applyAlignment="1">
      <alignment vertical="center"/>
    </xf>
    <xf numFmtId="181" fontId="1" fillId="0" borderId="0" xfId="2" applyNumberFormat="1" applyFont="1" applyFill="1" applyBorder="1" applyAlignment="1">
      <alignment vertical="center"/>
    </xf>
    <xf numFmtId="0" fontId="11" fillId="0" borderId="4" xfId="0" applyFont="1" applyFill="1" applyBorder="1" applyAlignment="1" applyProtection="1">
      <alignment horizontal="center" vertical="center"/>
      <protection locked="0"/>
    </xf>
    <xf numFmtId="3" fontId="11" fillId="0" borderId="9" xfId="0" applyNumberFormat="1" applyFont="1" applyFill="1" applyBorder="1" applyAlignment="1" applyProtection="1">
      <alignment vertical="center"/>
      <protection locked="0"/>
    </xf>
    <xf numFmtId="3" fontId="11" fillId="0" borderId="2" xfId="0" applyNumberFormat="1" applyFont="1" applyFill="1" applyBorder="1" applyAlignment="1" applyProtection="1">
      <alignment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182" fontId="11" fillId="0" borderId="8" xfId="1" applyNumberFormat="1" applyFont="1" applyFill="1" applyBorder="1">
      <alignment vertical="center"/>
    </xf>
    <xf numFmtId="0" fontId="55" fillId="0" borderId="0" xfId="14" applyFill="1">
      <alignment vertical="center"/>
    </xf>
    <xf numFmtId="185" fontId="1" fillId="0" borderId="0" xfId="2" applyNumberFormat="1" applyFont="1" applyFill="1" applyBorder="1" applyAlignment="1" applyProtection="1">
      <alignment horizontal="right" vertical="center"/>
    </xf>
    <xf numFmtId="0" fontId="0" fillId="0" borderId="0" xfId="0" applyFont="1" applyFill="1" applyBorder="1" applyAlignment="1">
      <alignment horizontal="distributed" vertical="center"/>
    </xf>
    <xf numFmtId="0" fontId="0" fillId="0" borderId="0" xfId="0" applyFill="1" applyAlignment="1">
      <alignment horizontal="right" vertical="center"/>
    </xf>
    <xf numFmtId="181" fontId="1" fillId="0" borderId="0" xfId="2" applyNumberFormat="1" applyFont="1" applyFill="1" applyBorder="1" applyAlignment="1">
      <alignment horizontal="left" vertical="center"/>
    </xf>
    <xf numFmtId="181" fontId="0" fillId="0" borderId="0" xfId="2" applyNumberFormat="1" applyFont="1" applyFill="1" applyBorder="1" applyAlignment="1">
      <alignment horizontal="left" vertical="center"/>
    </xf>
    <xf numFmtId="0" fontId="10" fillId="0" borderId="6" xfId="0" applyFont="1" applyFill="1" applyBorder="1" applyAlignment="1">
      <alignment horizontal="center" vertical="center" wrapText="1"/>
    </xf>
    <xf numFmtId="58" fontId="10" fillId="0" borderId="10" xfId="0" applyNumberFormat="1" applyFont="1" applyFill="1" applyBorder="1" applyAlignment="1">
      <alignment horizontal="distributed" vertical="center"/>
    </xf>
    <xf numFmtId="180" fontId="10" fillId="0" borderId="12" xfId="2" applyNumberFormat="1" applyFont="1" applyFill="1" applyBorder="1" applyAlignment="1">
      <alignment horizontal="right" vertical="center"/>
    </xf>
    <xf numFmtId="180" fontId="0" fillId="0" borderId="4" xfId="2" applyNumberFormat="1" applyFont="1" applyFill="1" applyBorder="1" applyAlignment="1">
      <alignment horizontal="right" vertical="center"/>
    </xf>
    <xf numFmtId="38" fontId="1" fillId="0" borderId="4" xfId="2" applyFont="1" applyFill="1" applyBorder="1" applyAlignment="1">
      <alignment horizontal="right" vertical="center"/>
    </xf>
    <xf numFmtId="38" fontId="10" fillId="0" borderId="12" xfId="2" applyFont="1" applyFill="1" applyBorder="1" applyAlignment="1">
      <alignment horizontal="right" vertical="center"/>
    </xf>
    <xf numFmtId="185" fontId="23" fillId="0" borderId="1" xfId="0" applyNumberFormat="1" applyFont="1" applyFill="1" applyBorder="1" applyAlignment="1">
      <alignment horizontal="center" vertical="center" wrapText="1"/>
    </xf>
    <xf numFmtId="185" fontId="1" fillId="0" borderId="3" xfId="2" applyNumberFormat="1" applyFont="1" applyFill="1" applyBorder="1" applyAlignment="1" applyProtection="1">
      <alignment horizontal="right" vertical="center"/>
      <protection locked="0"/>
    </xf>
    <xf numFmtId="185" fontId="23" fillId="0" borderId="1" xfId="0" applyNumberFormat="1" applyFont="1" applyFill="1" applyBorder="1" applyAlignment="1">
      <alignment horizontal="center" vertical="center" wrapText="1"/>
    </xf>
    <xf numFmtId="3" fontId="1" fillId="0" borderId="0" xfId="8" applyNumberFormat="1"/>
    <xf numFmtId="187" fontId="10" fillId="0" borderId="8" xfId="0" applyNumberFormat="1" applyFont="1" applyFill="1" applyBorder="1">
      <alignment vertical="center"/>
    </xf>
    <xf numFmtId="187" fontId="10" fillId="0" borderId="0" xfId="0" applyNumberFormat="1" applyFont="1" applyFill="1" applyBorder="1">
      <alignment vertical="center"/>
    </xf>
    <xf numFmtId="187" fontId="10" fillId="0" borderId="5" xfId="0" applyNumberFormat="1" applyFont="1" applyFill="1" applyBorder="1">
      <alignment vertical="center"/>
    </xf>
    <xf numFmtId="185" fontId="1" fillId="0" borderId="10" xfId="2" applyNumberFormat="1" applyFont="1" applyFill="1" applyBorder="1" applyAlignment="1" applyProtection="1">
      <alignment vertical="center"/>
      <protection locked="0"/>
    </xf>
    <xf numFmtId="187" fontId="24" fillId="0" borderId="13" xfId="2" applyNumberFormat="1" applyFont="1" applyFill="1" applyBorder="1" applyAlignment="1">
      <alignment horizontal="center" vertical="center"/>
    </xf>
    <xf numFmtId="185" fontId="24" fillId="0" borderId="13" xfId="2" applyNumberFormat="1" applyFont="1" applyFill="1" applyBorder="1" applyAlignment="1">
      <alignment horizontal="center" vertical="center"/>
    </xf>
    <xf numFmtId="185" fontId="24" fillId="0" borderId="14" xfId="2" applyNumberFormat="1" applyFont="1" applyFill="1" applyBorder="1" applyAlignment="1">
      <alignment horizontal="center" vertical="center" wrapText="1"/>
    </xf>
    <xf numFmtId="185" fontId="0" fillId="0" borderId="4" xfId="2" applyNumberFormat="1" applyFont="1" applyFill="1" applyBorder="1" applyAlignment="1">
      <alignment vertical="center" textRotation="255"/>
    </xf>
    <xf numFmtId="185" fontId="24" fillId="0" borderId="4" xfId="2" applyNumberFormat="1" applyFont="1" applyFill="1" applyBorder="1" applyAlignment="1">
      <alignment vertical="center" textRotation="255" wrapText="1"/>
    </xf>
    <xf numFmtId="187" fontId="24" fillId="0" borderId="1" xfId="2" applyNumberFormat="1" applyFont="1" applyFill="1" applyBorder="1" applyAlignment="1">
      <alignment horizontal="center" vertical="center"/>
    </xf>
    <xf numFmtId="185" fontId="24" fillId="0" borderId="1" xfId="2" applyNumberFormat="1" applyFont="1" applyFill="1" applyBorder="1" applyAlignment="1">
      <alignment horizontal="center" vertical="center"/>
    </xf>
    <xf numFmtId="185" fontId="24" fillId="0" borderId="1" xfId="2" applyNumberFormat="1" applyFont="1" applyFill="1" applyBorder="1" applyAlignment="1">
      <alignment horizontal="center" vertical="center" wrapText="1"/>
    </xf>
    <xf numFmtId="185" fontId="14" fillId="0" borderId="4" xfId="2" applyNumberFormat="1" applyFont="1" applyFill="1" applyBorder="1" applyAlignment="1" applyProtection="1">
      <alignment vertical="center" shrinkToFit="1"/>
      <protection locked="0"/>
    </xf>
    <xf numFmtId="185" fontId="1" fillId="0" borderId="4" xfId="2" applyNumberFormat="1" applyFont="1" applyFill="1" applyBorder="1" applyAlignment="1" applyProtection="1">
      <alignment vertical="center" shrinkToFit="1"/>
      <protection locked="0"/>
    </xf>
    <xf numFmtId="187" fontId="1" fillId="0" borderId="4" xfId="2" applyNumberFormat="1" applyFont="1" applyFill="1" applyBorder="1" applyAlignment="1" applyProtection="1">
      <alignment horizontal="distributed" vertical="center"/>
    </xf>
    <xf numFmtId="0" fontId="28" fillId="0" borderId="0" xfId="0" applyFont="1" applyFill="1" applyAlignment="1">
      <alignment vertical="center"/>
    </xf>
    <xf numFmtId="0" fontId="28"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horizontal="right" vertical="center"/>
    </xf>
    <xf numFmtId="185" fontId="1" fillId="0" borderId="5" xfId="2" applyNumberFormat="1" applyFont="1" applyFill="1" applyBorder="1" applyAlignment="1" applyProtection="1">
      <alignment horizontal="righ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8" xfId="2" applyNumberFormat="1" applyFont="1" applyFill="1" applyBorder="1" applyAlignment="1">
      <alignment horizontal="right" vertical="center"/>
    </xf>
    <xf numFmtId="185" fontId="1" fillId="0" borderId="8" xfId="2" applyNumberFormat="1" applyFont="1" applyFill="1" applyBorder="1" applyAlignment="1">
      <alignment vertical="center"/>
    </xf>
    <xf numFmtId="185" fontId="1" fillId="0" borderId="5" xfId="2" applyNumberFormat="1" applyFont="1" applyFill="1" applyBorder="1" applyAlignment="1">
      <alignment vertical="center"/>
    </xf>
    <xf numFmtId="187" fontId="23" fillId="0" borderId="1"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4" fontId="23" fillId="0" borderId="4" xfId="0" applyNumberFormat="1" applyFont="1" applyFill="1" applyBorder="1" applyAlignment="1">
      <alignment horizontal="center" vertical="center" wrapText="1"/>
    </xf>
    <xf numFmtId="187" fontId="1" fillId="0" borderId="8" xfId="2" applyNumberFormat="1" applyFont="1" applyFill="1" applyBorder="1" applyAlignment="1" applyProtection="1">
      <alignment horizontal="distributed" vertical="center"/>
    </xf>
    <xf numFmtId="184" fontId="23" fillId="0" borderId="4" xfId="2" applyNumberFormat="1" applyFont="1" applyFill="1" applyBorder="1" applyAlignment="1" applyProtection="1">
      <alignment horizontal="center" vertical="center" wrapText="1"/>
    </xf>
    <xf numFmtId="187" fontId="1" fillId="0" borderId="5"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5" fontId="0" fillId="0" borderId="1" xfId="0"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vertical="center"/>
      <protection locked="0"/>
    </xf>
    <xf numFmtId="185" fontId="1" fillId="0" borderId="13"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9" fontId="0" fillId="0" borderId="0" xfId="2" applyNumberFormat="1" applyFont="1" applyFill="1" applyBorder="1" applyAlignment="1">
      <alignment vertical="center"/>
    </xf>
    <xf numFmtId="184" fontId="23" fillId="0" borderId="1" xfId="0" applyNumberFormat="1" applyFont="1" applyFill="1" applyBorder="1" applyAlignment="1">
      <alignment horizontal="center" vertical="center" wrapText="1"/>
    </xf>
    <xf numFmtId="187" fontId="1" fillId="0" borderId="4" xfId="2" applyNumberFormat="1" applyFont="1" applyFill="1" applyBorder="1" applyAlignment="1" applyProtection="1">
      <alignment horizontal="center" vertical="center"/>
    </xf>
    <xf numFmtId="187" fontId="0" fillId="0" borderId="0"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38" fontId="11" fillId="0" borderId="12" xfId="2" applyFont="1" applyFill="1" applyBorder="1" applyProtection="1">
      <alignment vertical="center"/>
      <protection locked="0"/>
    </xf>
    <xf numFmtId="3" fontId="11" fillId="0" borderId="12" xfId="0" applyNumberFormat="1" applyFont="1" applyFill="1" applyBorder="1" applyProtection="1">
      <alignment vertical="center"/>
      <protection locked="0"/>
    </xf>
    <xf numFmtId="38" fontId="11" fillId="0" borderId="3" xfId="2" applyFont="1" applyFill="1" applyBorder="1" applyProtection="1">
      <alignment vertical="center"/>
      <protection locked="0"/>
    </xf>
    <xf numFmtId="38" fontId="11" fillId="0" borderId="4" xfId="2" applyFont="1" applyFill="1" applyBorder="1" applyProtection="1">
      <alignment vertical="center"/>
      <protection locked="0"/>
    </xf>
    <xf numFmtId="38" fontId="11" fillId="0" borderId="4" xfId="2" applyFont="1" applyFill="1" applyBorder="1" applyAlignment="1" applyProtection="1">
      <alignment horizontal="right" vertical="center"/>
      <protection locked="0"/>
    </xf>
    <xf numFmtId="38" fontId="11" fillId="0" borderId="0" xfId="2" applyFont="1" applyFill="1">
      <alignment vertical="center"/>
    </xf>
    <xf numFmtId="0" fontId="11" fillId="0" borderId="12" xfId="0" applyFont="1" applyFill="1" applyBorder="1" applyAlignment="1">
      <alignment horizontal="center" vertical="center"/>
    </xf>
    <xf numFmtId="56" fontId="11" fillId="0" borderId="4" xfId="0" applyNumberFormat="1" applyFont="1" applyFill="1" applyBorder="1" applyAlignment="1">
      <alignment horizontal="center" vertical="center"/>
    </xf>
    <xf numFmtId="0" fontId="34" fillId="0" borderId="0" xfId="0" applyFont="1" applyFill="1" applyAlignment="1">
      <alignment horizontal="center" vertical="center" wrapText="1"/>
    </xf>
    <xf numFmtId="0" fontId="28" fillId="0" borderId="1" xfId="0" applyFont="1" applyFill="1" applyBorder="1" applyAlignment="1">
      <alignment horizontal="center" vertical="center" textRotation="255"/>
    </xf>
    <xf numFmtId="58" fontId="11" fillId="0" borderId="12" xfId="0" applyNumberFormat="1" applyFont="1" applyFill="1" applyBorder="1" applyAlignment="1">
      <alignment horizontal="center" vertical="center"/>
    </xf>
    <xf numFmtId="49" fontId="11" fillId="0" borderId="0" xfId="0" applyNumberFormat="1" applyFont="1" applyFill="1" applyAlignment="1">
      <alignment horizontal="center" vertical="center"/>
    </xf>
    <xf numFmtId="38" fontId="11" fillId="0" borderId="0" xfId="2" applyFont="1" applyFill="1" applyAlignment="1">
      <alignment vertical="center"/>
    </xf>
    <xf numFmtId="49" fontId="11" fillId="0" borderId="0" xfId="0" applyNumberFormat="1" applyFont="1" applyFill="1" applyAlignment="1">
      <alignment horizontal="right" vertical="center"/>
    </xf>
    <xf numFmtId="0" fontId="11" fillId="0" borderId="0" xfId="0" applyFont="1" applyFill="1" applyAlignment="1">
      <alignment horizontal="center" vertical="center"/>
    </xf>
    <xf numFmtId="0" fontId="11" fillId="0" borderId="0" xfId="0" quotePrefix="1" applyFont="1" applyFill="1" applyAlignment="1">
      <alignment horizontal="right" vertical="center"/>
    </xf>
    <xf numFmtId="38" fontId="11" fillId="0" borderId="0" xfId="2" applyFont="1" applyFill="1" applyAlignment="1">
      <alignment horizontal="right" vertical="center"/>
    </xf>
    <xf numFmtId="49" fontId="11" fillId="0" borderId="0" xfId="0" applyNumberFormat="1" applyFont="1" applyFill="1">
      <alignment vertical="center"/>
    </xf>
    <xf numFmtId="179" fontId="11" fillId="0" borderId="0" xfId="0" applyNumberFormat="1" applyFont="1" applyFill="1">
      <alignment vertical="center"/>
    </xf>
    <xf numFmtId="180" fontId="11" fillId="0" borderId="0" xfId="0" applyNumberFormat="1" applyFont="1" applyFill="1" applyAlignment="1">
      <alignment horizontal="center" vertical="center"/>
    </xf>
    <xf numFmtId="177" fontId="11" fillId="0" borderId="0" xfId="0" applyNumberFormat="1" applyFont="1" applyFill="1">
      <alignment vertical="center"/>
    </xf>
    <xf numFmtId="0" fontId="13" fillId="0" borderId="0" xfId="0" applyFont="1" applyFill="1" applyAlignment="1">
      <alignment horizontal="left" vertical="center"/>
    </xf>
    <xf numFmtId="179" fontId="13" fillId="0" borderId="0" xfId="0" applyNumberFormat="1" applyFont="1" applyFill="1">
      <alignment vertical="center"/>
    </xf>
    <xf numFmtId="180" fontId="13" fillId="0" borderId="0" xfId="0" applyNumberFormat="1" applyFont="1" applyFill="1" applyAlignment="1">
      <alignment horizontal="center" vertical="center"/>
    </xf>
    <xf numFmtId="177" fontId="11" fillId="0" borderId="0" xfId="0" applyNumberFormat="1" applyFont="1" applyFill="1" applyAlignment="1">
      <alignment horizontal="right" vertical="center"/>
    </xf>
    <xf numFmtId="0" fontId="11" fillId="0" borderId="4" xfId="0" applyFont="1" applyFill="1" applyBorder="1" applyAlignment="1">
      <alignment horizontal="center" vertical="center"/>
    </xf>
    <xf numFmtId="3"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80" fontId="11" fillId="0" borderId="4" xfId="0" applyNumberFormat="1" applyFont="1" applyFill="1" applyBorder="1" applyAlignment="1">
      <alignment horizontal="center" vertical="center"/>
    </xf>
    <xf numFmtId="177" fontId="11" fillId="0" borderId="4" xfId="0" applyNumberFormat="1" applyFont="1" applyFill="1" applyBorder="1" applyAlignment="1">
      <alignment horizontal="right" vertical="center"/>
    </xf>
    <xf numFmtId="3" fontId="11" fillId="0" borderId="12" xfId="0" applyNumberFormat="1" applyFont="1" applyFill="1" applyBorder="1" applyAlignment="1">
      <alignment horizontal="right" vertical="center"/>
    </xf>
    <xf numFmtId="179" fontId="11" fillId="0" borderId="12" xfId="0" applyNumberFormat="1" applyFont="1" applyFill="1" applyBorder="1" applyAlignment="1">
      <alignment horizontal="right" vertical="center"/>
    </xf>
    <xf numFmtId="180" fontId="11" fillId="0" borderId="12" xfId="0" applyNumberFormat="1" applyFont="1" applyFill="1" applyBorder="1" applyAlignment="1">
      <alignment horizontal="center" vertical="center"/>
    </xf>
    <xf numFmtId="177" fontId="11" fillId="0" borderId="12" xfId="0" applyNumberFormat="1" applyFont="1" applyFill="1" applyBorder="1" applyAlignment="1">
      <alignment horizontal="right" vertical="center"/>
    </xf>
    <xf numFmtId="0" fontId="28" fillId="0" borderId="10" xfId="0" applyFont="1" applyFill="1" applyBorder="1" applyAlignment="1">
      <alignment horizontal="center"/>
    </xf>
    <xf numFmtId="3" fontId="28" fillId="0" borderId="10" xfId="0" applyNumberFormat="1" applyFont="1" applyFill="1" applyBorder="1" applyAlignment="1">
      <alignment horizontal="center"/>
    </xf>
    <xf numFmtId="179" fontId="28" fillId="0" borderId="10" xfId="0" applyNumberFormat="1" applyFont="1" applyFill="1" applyBorder="1" applyAlignment="1">
      <alignment horizontal="center"/>
    </xf>
    <xf numFmtId="180" fontId="28" fillId="0" borderId="10" xfId="0" applyNumberFormat="1" applyFont="1" applyFill="1" applyBorder="1" applyAlignment="1">
      <alignment horizontal="center"/>
    </xf>
    <xf numFmtId="177" fontId="11" fillId="0" borderId="10" xfId="0" applyNumberFormat="1" applyFont="1" applyFill="1" applyBorder="1">
      <alignment vertical="center"/>
    </xf>
    <xf numFmtId="38" fontId="11" fillId="0" borderId="10" xfId="4" applyFont="1" applyFill="1" applyBorder="1" applyAlignment="1">
      <alignment horizontal="right"/>
    </xf>
    <xf numFmtId="0" fontId="11" fillId="0" borderId="0" xfId="7" applyFont="1" applyFill="1"/>
    <xf numFmtId="0" fontId="54" fillId="0" borderId="71" xfId="7" applyFont="1" applyFill="1" applyBorder="1"/>
    <xf numFmtId="38" fontId="11" fillId="0" borderId="0" xfId="4" applyFont="1" applyFill="1" applyAlignment="1">
      <alignment horizontal="right"/>
    </xf>
    <xf numFmtId="38" fontId="28" fillId="0" borderId="13" xfId="4" applyFont="1" applyFill="1" applyBorder="1" applyAlignment="1">
      <alignment horizontal="center"/>
    </xf>
    <xf numFmtId="38" fontId="28" fillId="0" borderId="67" xfId="4" applyFont="1" applyFill="1" applyBorder="1"/>
    <xf numFmtId="38" fontId="28" fillId="0" borderId="3" xfId="4" applyFont="1" applyFill="1" applyBorder="1"/>
    <xf numFmtId="38" fontId="28" fillId="0" borderId="6" xfId="4" applyFont="1" applyFill="1" applyBorder="1"/>
    <xf numFmtId="38" fontId="28" fillId="0" borderId="10" xfId="4" applyFont="1" applyFill="1" applyBorder="1"/>
    <xf numFmtId="38" fontId="28" fillId="0" borderId="7" xfId="4" applyFont="1" applyFill="1" applyBorder="1"/>
    <xf numFmtId="38" fontId="28" fillId="0" borderId="12" xfId="4" applyFont="1" applyFill="1" applyBorder="1"/>
    <xf numFmtId="38" fontId="11" fillId="0" borderId="67" xfId="4" applyFont="1" applyFill="1" applyBorder="1"/>
    <xf numFmtId="38" fontId="11" fillId="0" borderId="3" xfId="4" applyFont="1" applyFill="1" applyBorder="1"/>
    <xf numFmtId="38" fontId="11" fillId="0" borderId="8" xfId="4" applyFont="1" applyFill="1" applyBorder="1"/>
    <xf numFmtId="38" fontId="11" fillId="0" borderId="68" xfId="4" applyFont="1" applyFill="1" applyBorder="1"/>
    <xf numFmtId="38" fontId="28" fillId="0" borderId="8" xfId="4" applyFont="1" applyFill="1" applyBorder="1"/>
    <xf numFmtId="38" fontId="28" fillId="0" borderId="0" xfId="4" applyFont="1" applyFill="1" applyBorder="1"/>
    <xf numFmtId="38" fontId="28" fillId="0" borderId="5" xfId="4" applyFont="1" applyFill="1" applyBorder="1"/>
    <xf numFmtId="0" fontId="11" fillId="0" borderId="67" xfId="7" applyFont="1" applyFill="1" applyBorder="1"/>
    <xf numFmtId="38" fontId="11" fillId="0" borderId="69" xfId="4" applyFont="1" applyFill="1" applyBorder="1"/>
    <xf numFmtId="38" fontId="11" fillId="0" borderId="70" xfId="4" applyFont="1" applyFill="1" applyBorder="1"/>
    <xf numFmtId="38" fontId="11" fillId="0" borderId="72" xfId="4" applyFont="1" applyFill="1" applyBorder="1"/>
    <xf numFmtId="0" fontId="54" fillId="0" borderId="0" xfId="7" applyFont="1" applyFill="1"/>
    <xf numFmtId="38" fontId="54" fillId="0" borderId="0" xfId="4" applyFont="1" applyFill="1" applyBorder="1"/>
    <xf numFmtId="0" fontId="28" fillId="0" borderId="0" xfId="7" applyFont="1" applyFill="1"/>
    <xf numFmtId="0" fontId="11" fillId="0" borderId="81" xfId="7" applyFont="1" applyFill="1" applyBorder="1"/>
    <xf numFmtId="0" fontId="28" fillId="0" borderId="81" xfId="7" applyFont="1" applyFill="1" applyBorder="1"/>
    <xf numFmtId="0" fontId="11" fillId="0" borderId="69" xfId="7" applyFont="1" applyFill="1" applyBorder="1"/>
    <xf numFmtId="38" fontId="11" fillId="0" borderId="82" xfId="4" applyFont="1" applyFill="1" applyBorder="1"/>
    <xf numFmtId="0" fontId="28" fillId="0" borderId="85" xfId="7" applyFont="1" applyFill="1" applyBorder="1"/>
    <xf numFmtId="38" fontId="28" fillId="0" borderId="68" xfId="4" applyFont="1" applyFill="1" applyBorder="1"/>
    <xf numFmtId="0" fontId="28" fillId="0" borderId="67" xfId="7" applyFont="1" applyFill="1" applyBorder="1"/>
    <xf numFmtId="38" fontId="11" fillId="0" borderId="86" xfId="4" applyFont="1" applyFill="1" applyBorder="1"/>
    <xf numFmtId="0" fontId="11" fillId="0" borderId="5" xfId="7" applyFont="1" applyFill="1" applyBorder="1"/>
    <xf numFmtId="184" fontId="20" fillId="0" borderId="0" xfId="0" applyNumberFormat="1" applyFont="1" applyFill="1" applyAlignment="1">
      <alignment horizontal="center" vertical="center" wrapText="1"/>
    </xf>
    <xf numFmtId="184" fontId="10" fillId="0" borderId="0" xfId="0" applyNumberFormat="1" applyFont="1" applyFill="1" applyAlignment="1">
      <alignment horizontal="center" vertical="center" wrapText="1"/>
    </xf>
    <xf numFmtId="185" fontId="0" fillId="0" borderId="3" xfId="0" applyNumberFormat="1" applyFill="1" applyBorder="1" applyAlignment="1" applyProtection="1">
      <alignment horizontal="right" vertical="center"/>
      <protection locked="0"/>
    </xf>
    <xf numFmtId="184" fontId="10" fillId="0" borderId="0" xfId="0" applyNumberFormat="1" applyFont="1" applyFill="1">
      <alignment vertical="center"/>
    </xf>
    <xf numFmtId="185" fontId="0" fillId="0" borderId="3" xfId="0" applyNumberFormat="1" applyFill="1" applyBorder="1" applyProtection="1">
      <alignment vertical="center"/>
      <protection locked="0"/>
    </xf>
    <xf numFmtId="185" fontId="0" fillId="0" borderId="4" xfId="0" applyNumberFormat="1" applyFont="1" applyFill="1" applyBorder="1" applyProtection="1">
      <alignment vertical="center"/>
      <protection locked="0"/>
    </xf>
    <xf numFmtId="185" fontId="0" fillId="0" borderId="4" xfId="2" applyNumberFormat="1" applyFont="1" applyFill="1" applyBorder="1" applyAlignment="1" applyProtection="1">
      <alignment vertical="center"/>
      <protection locked="0"/>
    </xf>
    <xf numFmtId="184" fontId="10" fillId="0" borderId="0" xfId="0" applyNumberFormat="1" applyFont="1" applyFill="1" applyAlignment="1">
      <alignment horizontal="center"/>
    </xf>
    <xf numFmtId="184" fontId="23" fillId="0" borderId="15" xfId="0" applyNumberFormat="1" applyFont="1" applyFill="1" applyBorder="1" applyAlignment="1">
      <alignment vertical="center" wrapText="1"/>
    </xf>
    <xf numFmtId="187" fontId="20" fillId="0" borderId="14" xfId="0" applyNumberFormat="1" applyFont="1" applyFill="1" applyBorder="1" applyAlignment="1">
      <alignment horizontal="center" vertical="center" wrapText="1"/>
    </xf>
    <xf numFmtId="187" fontId="20" fillId="0" borderId="1" xfId="0" applyNumberFormat="1" applyFont="1" applyFill="1" applyBorder="1" applyAlignment="1">
      <alignment horizontal="center" vertical="center" wrapText="1"/>
    </xf>
    <xf numFmtId="187" fontId="20" fillId="0" borderId="0" xfId="0" applyNumberFormat="1" applyFont="1" applyFill="1" applyAlignment="1">
      <alignment horizontal="center" vertical="center" wrapText="1"/>
    </xf>
    <xf numFmtId="187" fontId="10" fillId="0" borderId="0" xfId="0" applyNumberFormat="1" applyFont="1" applyFill="1" applyAlignment="1">
      <alignment horizontal="center" vertical="center" wrapText="1"/>
    </xf>
    <xf numFmtId="187" fontId="0" fillId="0" borderId="0" xfId="0" applyNumberFormat="1" applyFill="1">
      <alignment vertical="center"/>
    </xf>
    <xf numFmtId="187" fontId="20" fillId="0" borderId="0" xfId="0" applyNumberFormat="1" applyFont="1" applyFill="1" applyAlignment="1">
      <alignment horizontal="left" vertical="center"/>
    </xf>
    <xf numFmtId="187" fontId="39" fillId="0" borderId="0" xfId="0" applyNumberFormat="1" applyFont="1" applyFill="1" applyAlignment="1">
      <alignment horizontal="center" vertical="center" wrapText="1"/>
    </xf>
    <xf numFmtId="187" fontId="39" fillId="0" borderId="0" xfId="0" applyNumberFormat="1" applyFont="1" applyFill="1">
      <alignment vertical="center"/>
    </xf>
    <xf numFmtId="185" fontId="1" fillId="0" borderId="4" xfId="2" applyNumberFormat="1" applyFont="1" applyFill="1" applyBorder="1" applyAlignment="1" applyProtection="1">
      <alignment horizontal="right" vertical="center"/>
    </xf>
    <xf numFmtId="185" fontId="1" fillId="0" borderId="12" xfId="2" applyNumberFormat="1"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7" fontId="37" fillId="0" borderId="0" xfId="0" applyNumberFormat="1" applyFont="1" applyFill="1">
      <alignment vertical="center"/>
    </xf>
    <xf numFmtId="185" fontId="1" fillId="0" borderId="4"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4" fontId="0" fillId="0" borderId="0" xfId="0" applyNumberFormat="1" applyFill="1" applyAlignment="1">
      <alignment horizontal="left"/>
    </xf>
    <xf numFmtId="185" fontId="1" fillId="0" borderId="9" xfId="2" applyNumberFormat="1" applyFont="1" applyFill="1" applyBorder="1" applyAlignment="1" applyProtection="1">
      <alignment vertical="center"/>
    </xf>
    <xf numFmtId="185" fontId="1" fillId="0" borderId="4" xfId="2" applyNumberFormat="1" applyFont="1" applyFill="1" applyBorder="1" applyAlignment="1" applyProtection="1">
      <alignment vertical="center"/>
    </xf>
    <xf numFmtId="184" fontId="0" fillId="0" borderId="0" xfId="0" applyNumberFormat="1" applyFill="1" applyAlignment="1">
      <alignment horizontal="left" vertical="center"/>
    </xf>
    <xf numFmtId="187" fontId="24" fillId="0" borderId="0" xfId="0" applyNumberFormat="1" applyFont="1" applyFill="1" applyAlignment="1">
      <alignment horizontal="center" vertical="center" wrapText="1"/>
    </xf>
    <xf numFmtId="187" fontId="0" fillId="0" borderId="0" xfId="0" applyNumberFormat="1" applyFill="1" applyAlignment="1">
      <alignment horizontal="right" vertical="center"/>
    </xf>
    <xf numFmtId="187" fontId="0" fillId="0" borderId="0" xfId="0" applyNumberFormat="1" applyFill="1" applyAlignment="1">
      <alignment horizontal="center" vertical="center"/>
    </xf>
    <xf numFmtId="185" fontId="1" fillId="0" borderId="4" xfId="2" applyNumberFormat="1" applyFont="1" applyFill="1" applyBorder="1" applyAlignment="1">
      <alignment vertical="center"/>
    </xf>
    <xf numFmtId="185" fontId="1" fillId="0" borderId="9" xfId="2" applyNumberFormat="1" applyFont="1" applyFill="1" applyBorder="1" applyAlignment="1">
      <alignment vertical="center"/>
    </xf>
    <xf numFmtId="185" fontId="1" fillId="0" borderId="2" xfId="2" applyNumberFormat="1" applyFont="1" applyFill="1" applyBorder="1" applyAlignment="1">
      <alignment vertical="center"/>
    </xf>
    <xf numFmtId="193" fontId="1" fillId="0" borderId="6" xfId="2" applyNumberFormat="1" applyFont="1" applyFill="1" applyBorder="1" applyAlignment="1" applyProtection="1">
      <alignment vertical="center"/>
      <protection locked="0"/>
    </xf>
    <xf numFmtId="198" fontId="1" fillId="0" borderId="3"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8" fontId="1" fillId="0" borderId="0" xfId="2" applyNumberFormat="1" applyFont="1" applyFill="1" applyBorder="1" applyAlignment="1" applyProtection="1">
      <alignment vertical="center"/>
      <protection locked="0"/>
    </xf>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5" xfId="2" applyNumberFormat="1" applyFont="1" applyFill="1" applyBorder="1" applyAlignment="1" applyProtection="1">
      <alignmen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38" fontId="1" fillId="0" borderId="12" xfId="2" applyFont="1" applyFill="1" applyBorder="1" applyAlignment="1" applyProtection="1">
      <alignment vertical="center"/>
      <protection locked="0"/>
    </xf>
    <xf numFmtId="38" fontId="1" fillId="0" borderId="3" xfId="2" applyFont="1" applyFill="1" applyBorder="1" applyAlignment="1" applyProtection="1">
      <alignment vertical="center"/>
      <protection locked="0"/>
    </xf>
    <xf numFmtId="185" fontId="1" fillId="0" borderId="3" xfId="2" quotePrefix="1" applyNumberFormat="1" applyFont="1" applyFill="1" applyBorder="1" applyAlignment="1" applyProtection="1">
      <alignment horizontal="right" vertical="center"/>
      <protection locked="0"/>
    </xf>
    <xf numFmtId="183" fontId="1" fillId="0" borderId="3" xfId="2" applyNumberFormat="1" applyFont="1" applyFill="1" applyBorder="1" applyAlignment="1" applyProtection="1">
      <alignment vertical="center"/>
      <protection locked="0"/>
    </xf>
    <xf numFmtId="184" fontId="1" fillId="0" borderId="3" xfId="2" applyNumberFormat="1" applyFont="1" applyFill="1" applyBorder="1" applyAlignment="1" applyProtection="1">
      <alignment horizontal="right" vertical="center"/>
      <protection locked="0"/>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38" fontId="1" fillId="0" borderId="4" xfId="2" applyFont="1" applyFill="1" applyBorder="1" applyAlignment="1" applyProtection="1">
      <alignment vertical="center"/>
      <protection locked="0"/>
    </xf>
    <xf numFmtId="187" fontId="23" fillId="0" borderId="4" xfId="0" applyNumberFormat="1" applyFont="1" applyFill="1" applyBorder="1" applyAlignment="1">
      <alignment horizontal="center" vertical="center" wrapText="1"/>
    </xf>
    <xf numFmtId="185" fontId="1" fillId="0" borderId="7" xfId="2" applyNumberFormat="1" applyFont="1" applyFill="1" applyBorder="1" applyAlignment="1" applyProtection="1">
      <alignment vertical="center"/>
    </xf>
    <xf numFmtId="185" fontId="1" fillId="0" borderId="12" xfId="2" applyNumberFormat="1" applyFont="1" applyFill="1" applyBorder="1" applyAlignment="1" applyProtection="1">
      <alignment vertical="center"/>
    </xf>
    <xf numFmtId="185" fontId="1" fillId="0" borderId="5" xfId="2" applyNumberFormat="1" applyFont="1" applyFill="1" applyBorder="1" applyAlignment="1" applyProtection="1">
      <alignment vertical="center"/>
    </xf>
    <xf numFmtId="185" fontId="1" fillId="0" borderId="3"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5" fontId="1" fillId="0" borderId="5" xfId="2" applyNumberFormat="1" applyFont="1" applyFill="1" applyBorder="1" applyAlignment="1" applyProtection="1">
      <alignment horizontal="right" vertical="center"/>
    </xf>
    <xf numFmtId="187" fontId="20" fillId="0" borderId="4" xfId="0" applyNumberFormat="1" applyFont="1" applyFill="1" applyBorder="1" applyAlignment="1">
      <alignment horizontal="center" vertical="center" wrapText="1"/>
    </xf>
    <xf numFmtId="185" fontId="1" fillId="0" borderId="1" xfId="2" applyNumberFormat="1" applyFont="1" applyFill="1" applyBorder="1" applyAlignment="1" applyProtection="1">
      <alignment vertical="center"/>
    </xf>
    <xf numFmtId="187" fontId="1" fillId="0" borderId="0" xfId="0" applyNumberFormat="1" applyFont="1" applyFill="1" applyAlignment="1">
      <alignment horizontal="distributed" vertical="center"/>
    </xf>
    <xf numFmtId="185" fontId="0" fillId="0" borderId="0" xfId="0" applyNumberFormat="1" applyFill="1">
      <alignment vertical="center"/>
    </xf>
    <xf numFmtId="187" fontId="0" fillId="0" borderId="5" xfId="0" applyNumberFormat="1" applyFill="1" applyBorder="1" applyProtection="1">
      <alignment vertical="center"/>
      <protection locked="0"/>
    </xf>
    <xf numFmtId="187" fontId="0" fillId="0" borderId="3" xfId="0" applyNumberFormat="1" applyFill="1" applyBorder="1" applyProtection="1">
      <alignment vertical="center"/>
      <protection locked="0"/>
    </xf>
    <xf numFmtId="187" fontId="0" fillId="0" borderId="4" xfId="0" applyNumberFormat="1" applyFont="1" applyFill="1" applyBorder="1" applyAlignment="1" applyProtection="1">
      <alignment horizontal="right" vertical="center"/>
      <protection locked="0"/>
    </xf>
    <xf numFmtId="188" fontId="0" fillId="0" borderId="4" xfId="2" applyNumberFormat="1" applyFont="1" applyFill="1" applyBorder="1" applyAlignment="1" applyProtection="1">
      <alignment horizontal="right" vertical="center"/>
      <protection locked="0"/>
    </xf>
    <xf numFmtId="187" fontId="0" fillId="0" borderId="4" xfId="2" applyNumberFormat="1" applyFont="1" applyFill="1" applyBorder="1" applyAlignment="1" applyProtection="1">
      <alignment horizontal="right" vertical="center"/>
      <protection locked="0"/>
    </xf>
    <xf numFmtId="184" fontId="20" fillId="0" borderId="1" xfId="0" applyNumberFormat="1" applyFont="1" applyFill="1" applyBorder="1" applyAlignment="1">
      <alignment horizontal="center" vertical="center" wrapText="1"/>
    </xf>
    <xf numFmtId="187" fontId="1" fillId="0" borderId="4" xfId="2" applyNumberFormat="1" applyFont="1" applyFill="1" applyBorder="1" applyAlignment="1" applyProtection="1">
      <alignment horizontal="right" vertical="center"/>
      <protection locked="0"/>
    </xf>
    <xf numFmtId="184" fontId="23" fillId="0" borderId="0" xfId="0" applyNumberFormat="1" applyFont="1" applyFill="1" applyAlignment="1">
      <alignment vertical="center" wrapText="1"/>
    </xf>
    <xf numFmtId="187" fontId="0" fillId="0" borderId="3" xfId="0" applyNumberFormat="1" applyFill="1" applyBorder="1">
      <alignment vertical="center"/>
    </xf>
    <xf numFmtId="187" fontId="1" fillId="0" borderId="3" xfId="0" applyNumberFormat="1" applyFont="1" applyFill="1" applyBorder="1" applyProtection="1">
      <alignment vertical="center"/>
      <protection locked="0"/>
    </xf>
    <xf numFmtId="184" fontId="23" fillId="0" borderId="16" xfId="0" applyNumberFormat="1" applyFont="1" applyFill="1" applyBorder="1" applyAlignment="1">
      <alignment horizontal="left" vertical="center" wrapText="1"/>
    </xf>
    <xf numFmtId="187" fontId="23" fillId="0" borderId="0" xfId="0" applyNumberFormat="1" applyFont="1" applyFill="1" applyAlignment="1">
      <alignment horizontal="center" vertical="center" wrapText="1"/>
    </xf>
    <xf numFmtId="187" fontId="0" fillId="0" borderId="3" xfId="0" applyNumberFormat="1" applyFill="1" applyBorder="1" applyAlignment="1">
      <alignment horizontal="right" vertical="center"/>
    </xf>
    <xf numFmtId="187" fontId="1" fillId="0" borderId="3" xfId="0" applyNumberFormat="1" applyFont="1" applyFill="1" applyBorder="1" applyAlignment="1" applyProtection="1">
      <alignment horizontal="right" vertical="center"/>
      <protection locked="0"/>
    </xf>
    <xf numFmtId="187" fontId="0" fillId="0" borderId="3" xfId="0" applyNumberFormat="1" applyFill="1" applyBorder="1" applyAlignment="1" applyProtection="1">
      <alignment horizontal="right" vertical="center"/>
      <protection locked="0"/>
    </xf>
    <xf numFmtId="185" fontId="1" fillId="0" borderId="4" xfId="2" applyNumberFormat="1" applyFont="1" applyFill="1" applyBorder="1" applyAlignment="1" applyProtection="1">
      <alignment horizontal="right" vertical="center"/>
      <protection locked="0"/>
    </xf>
    <xf numFmtId="184" fontId="1" fillId="0" borderId="0" xfId="0" applyNumberFormat="1" applyFont="1" applyFill="1">
      <alignment vertical="center"/>
    </xf>
    <xf numFmtId="185" fontId="1" fillId="0" borderId="0" xfId="0" applyNumberFormat="1" applyFont="1" applyFill="1">
      <alignment vertical="center"/>
    </xf>
    <xf numFmtId="184" fontId="23" fillId="0" borderId="8" xfId="0" applyNumberFormat="1" applyFont="1" applyFill="1" applyBorder="1" applyAlignment="1">
      <alignment vertical="center" wrapText="1"/>
    </xf>
    <xf numFmtId="185" fontId="23" fillId="0" borderId="8" xfId="0" applyNumberFormat="1" applyFont="1" applyFill="1" applyBorder="1" applyAlignment="1">
      <alignment horizontal="center" vertical="center" wrapText="1"/>
    </xf>
    <xf numFmtId="184" fontId="23" fillId="0" borderId="0" xfId="0" applyNumberFormat="1" applyFont="1" applyFill="1" applyAlignment="1">
      <alignment horizontal="center" vertical="center" wrapText="1"/>
    </xf>
    <xf numFmtId="180" fontId="1" fillId="0" borderId="3" xfId="0" applyNumberFormat="1" applyFont="1" applyFill="1" applyBorder="1" applyAlignment="1">
      <alignment horizontal="right" vertical="center"/>
    </xf>
    <xf numFmtId="180" fontId="0" fillId="0" borderId="3" xfId="0" applyNumberFormat="1" applyFill="1" applyBorder="1" applyAlignment="1" applyProtection="1">
      <alignment horizontal="right" vertical="center"/>
      <protection locked="0"/>
    </xf>
    <xf numFmtId="185" fontId="1" fillId="0" borderId="0" xfId="0" applyNumberFormat="1" applyFont="1" applyFill="1" applyAlignment="1">
      <alignment horizontal="center" vertical="center"/>
    </xf>
    <xf numFmtId="180" fontId="0" fillId="0" borderId="4" xfId="0" applyNumberFormat="1" applyFont="1" applyFill="1" applyBorder="1" applyAlignment="1" applyProtection="1">
      <alignment horizontal="right" vertical="center"/>
      <protection locked="0"/>
    </xf>
    <xf numFmtId="177" fontId="45" fillId="0" borderId="0" xfId="0" applyNumberFormat="1" applyFont="1" applyFill="1">
      <alignment vertical="center"/>
    </xf>
    <xf numFmtId="0" fontId="45" fillId="0" borderId="0" xfId="0" applyFont="1" applyFill="1" applyAlignment="1">
      <alignment vertical="center"/>
    </xf>
    <xf numFmtId="203" fontId="45" fillId="0" borderId="0" xfId="0" applyNumberFormat="1" applyFont="1" applyFill="1" applyAlignment="1">
      <alignment vertical="center"/>
    </xf>
    <xf numFmtId="0" fontId="45" fillId="0" borderId="0" xfId="0" applyFont="1" applyFill="1" applyAlignment="1">
      <alignment horizontal="left" vertical="top"/>
    </xf>
    <xf numFmtId="177" fontId="48" fillId="0" borderId="0" xfId="0" applyNumberFormat="1" applyFont="1" applyFill="1" applyBorder="1" applyAlignment="1">
      <alignment horizontal="center" vertical="center" wrapText="1"/>
    </xf>
    <xf numFmtId="0" fontId="45" fillId="0" borderId="0" xfId="0" applyFont="1" applyFill="1" applyAlignment="1">
      <alignment horizontal="left"/>
    </xf>
    <xf numFmtId="3" fontId="45" fillId="0" borderId="0" xfId="0" applyNumberFormat="1" applyFont="1" applyFill="1" applyAlignment="1">
      <alignment horizontal="center"/>
    </xf>
    <xf numFmtId="179" fontId="45" fillId="0" borderId="0" xfId="0" applyNumberFormat="1" applyFont="1" applyFill="1" applyAlignment="1">
      <alignment horizontal="center"/>
    </xf>
    <xf numFmtId="180" fontId="45" fillId="0" borderId="0" xfId="0" applyNumberFormat="1" applyFont="1" applyFill="1" applyAlignment="1">
      <alignment horizontal="center"/>
    </xf>
    <xf numFmtId="0" fontId="49" fillId="0" borderId="0" xfId="0" applyFont="1" applyFill="1" applyAlignment="1">
      <alignment horizontal="left" vertical="center"/>
    </xf>
    <xf numFmtId="179" fontId="45" fillId="0" borderId="0" xfId="0" applyNumberFormat="1" applyFont="1" applyFill="1">
      <alignment vertical="center"/>
    </xf>
    <xf numFmtId="180" fontId="45" fillId="0" borderId="0" xfId="0" applyNumberFormat="1" applyFont="1" applyFill="1" applyAlignment="1">
      <alignment horizontal="center" vertical="center"/>
    </xf>
    <xf numFmtId="177" fontId="45" fillId="0" borderId="0" xfId="0" applyNumberFormat="1" applyFont="1" applyFill="1" applyBorder="1" applyAlignment="1">
      <alignment horizontal="right" vertical="center"/>
    </xf>
    <xf numFmtId="185" fontId="45" fillId="0" borderId="0" xfId="0" applyNumberFormat="1" applyFont="1" applyFill="1" applyAlignment="1">
      <alignment vertical="center"/>
    </xf>
    <xf numFmtId="189" fontId="1" fillId="0" borderId="4" xfId="2" applyNumberFormat="1" applyFont="1" applyFill="1" applyBorder="1" applyAlignment="1" applyProtection="1">
      <alignment horizontal="right" vertical="center"/>
      <protection locked="0"/>
    </xf>
    <xf numFmtId="184" fontId="23" fillId="0" borderId="10"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6"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0" fillId="0" borderId="12" xfId="0" applyNumberFormat="1" applyFont="1" applyFill="1" applyBorder="1" applyAlignment="1">
      <alignment horizontal="center" vertical="center" wrapText="1"/>
    </xf>
    <xf numFmtId="185" fontId="0" fillId="0" borderId="1" xfId="0" applyNumberFormat="1" applyFill="1" applyBorder="1" applyProtection="1">
      <alignment vertical="center"/>
      <protection locked="0"/>
    </xf>
    <xf numFmtId="185" fontId="0" fillId="0" borderId="31" xfId="0" applyNumberFormat="1" applyFill="1" applyBorder="1" applyAlignment="1" applyProtection="1">
      <alignment horizontal="right" vertical="center"/>
      <protection locked="0"/>
    </xf>
    <xf numFmtId="184" fontId="23" fillId="0" borderId="0" xfId="0" applyNumberFormat="1" applyFont="1" applyFill="1">
      <alignment vertical="center"/>
    </xf>
    <xf numFmtId="187" fontId="37" fillId="0" borderId="0" xfId="0" applyNumberFormat="1" applyFont="1" applyFill="1" applyAlignment="1">
      <alignment horizontal="left" vertical="center"/>
    </xf>
    <xf numFmtId="184" fontId="14" fillId="0" borderId="0" xfId="0" applyNumberFormat="1" applyFont="1" applyFill="1" applyAlignment="1">
      <alignment horizontal="center" vertical="center"/>
    </xf>
    <xf numFmtId="185" fontId="23" fillId="0" borderId="0" xfId="0" applyNumberFormat="1" applyFont="1" applyFill="1" applyAlignment="1">
      <alignment vertical="center" wrapText="1"/>
    </xf>
    <xf numFmtId="185" fontId="23" fillId="0" borderId="0" xfId="0" applyNumberFormat="1" applyFont="1" applyFill="1" applyAlignment="1">
      <alignment horizontal="center" vertical="center" wrapText="1"/>
    </xf>
    <xf numFmtId="185" fontId="24" fillId="0" borderId="1" xfId="0" applyNumberFormat="1" applyFont="1" applyFill="1" applyBorder="1" applyAlignment="1">
      <alignment horizontal="center" vertical="center"/>
    </xf>
    <xf numFmtId="185" fontId="24" fillId="0" borderId="14" xfId="0" applyNumberFormat="1" applyFont="1" applyFill="1" applyBorder="1" applyAlignment="1">
      <alignment horizontal="center" vertical="center"/>
    </xf>
    <xf numFmtId="185" fontId="0" fillId="0" borderId="4" xfId="0" applyNumberFormat="1" applyFill="1" applyBorder="1" applyAlignment="1">
      <alignment vertical="center" textRotation="255"/>
    </xf>
    <xf numFmtId="187" fontId="0" fillId="0" borderId="2" xfId="0" applyNumberFormat="1" applyFill="1" applyBorder="1" applyAlignment="1">
      <alignment horizontal="center" vertical="center" textRotation="255" wrapText="1"/>
    </xf>
    <xf numFmtId="185" fontId="0" fillId="0" borderId="1" xfId="0" applyNumberFormat="1" applyFill="1" applyBorder="1" applyAlignment="1" applyProtection="1">
      <alignment horizontal="right" vertical="center"/>
      <protection locked="0"/>
    </xf>
    <xf numFmtId="185" fontId="24" fillId="0" borderId="1" xfId="0" applyNumberFormat="1" applyFont="1" applyFill="1" applyBorder="1" applyAlignment="1">
      <alignment horizontal="center" vertical="center" wrapText="1"/>
    </xf>
    <xf numFmtId="185" fontId="0" fillId="0" borderId="1" xfId="0" applyNumberFormat="1" applyFill="1" applyBorder="1" applyAlignment="1" applyProtection="1">
      <alignment vertical="center" shrinkToFit="1"/>
      <protection locked="0"/>
    </xf>
    <xf numFmtId="185" fontId="0" fillId="0" borderId="4" xfId="0" applyNumberFormat="1" applyFill="1" applyBorder="1" applyAlignment="1" applyProtection="1">
      <alignment vertical="center" shrinkToFit="1"/>
      <protection locked="0"/>
    </xf>
    <xf numFmtId="185" fontId="14" fillId="0" borderId="31" xfId="2" applyNumberFormat="1" applyFont="1" applyFill="1" applyBorder="1" applyAlignment="1" applyProtection="1">
      <alignment vertical="center" shrinkToFit="1"/>
      <protection locked="0"/>
    </xf>
    <xf numFmtId="185" fontId="1" fillId="0" borderId="31" xfId="2" applyNumberFormat="1" applyFont="1" applyFill="1" applyBorder="1" applyAlignment="1" applyProtection="1">
      <alignment vertical="center" shrinkToFit="1"/>
      <protection locked="0"/>
    </xf>
    <xf numFmtId="185" fontId="0" fillId="0" borderId="31" xfId="0" applyNumberFormat="1" applyFont="1" applyFill="1" applyBorder="1" applyAlignment="1" applyProtection="1">
      <alignment vertical="center" shrinkToFit="1"/>
      <protection locked="0"/>
    </xf>
    <xf numFmtId="185" fontId="0" fillId="0" borderId="4" xfId="0" applyNumberFormat="1" applyFont="1" applyFill="1" applyBorder="1" applyAlignment="1" applyProtection="1">
      <alignment vertical="center" shrinkToFit="1"/>
      <protection locked="0"/>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28" fillId="0" borderId="14" xfId="0" applyFont="1" applyBorder="1" applyAlignment="1">
      <alignment horizontal="center" vertical="center"/>
    </xf>
    <xf numFmtId="0" fontId="28"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left"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11" fillId="0" borderId="4"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28"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38" fontId="28" fillId="0" borderId="1" xfId="2" applyFont="1" applyFill="1" applyBorder="1" applyAlignment="1">
      <alignment horizontal="center" vertical="center" wrapText="1"/>
    </xf>
    <xf numFmtId="38" fontId="34" fillId="0" borderId="1" xfId="2"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5" xfId="0" applyFont="1" applyFill="1" applyBorder="1" applyAlignment="1">
      <alignment horizontal="center" vertical="center"/>
    </xf>
    <xf numFmtId="184" fontId="11" fillId="0" borderId="6" xfId="2" applyNumberFormat="1" applyFont="1" applyFill="1" applyBorder="1" applyAlignment="1">
      <alignment horizontal="right"/>
    </xf>
    <xf numFmtId="184" fontId="11" fillId="0" borderId="7" xfId="2" applyNumberFormat="1" applyFont="1" applyFill="1" applyBorder="1" applyAlignment="1">
      <alignment horizontal="right"/>
    </xf>
    <xf numFmtId="184" fontId="11" fillId="0" borderId="9" xfId="2" applyNumberFormat="1" applyFont="1" applyFill="1" applyBorder="1" applyAlignment="1">
      <alignment horizontal="right"/>
    </xf>
    <xf numFmtId="184" fontId="11" fillId="0" borderId="2" xfId="2" applyNumberFormat="1" applyFont="1" applyFill="1" applyBorder="1" applyAlignment="1">
      <alignment horizontal="right"/>
    </xf>
    <xf numFmtId="38" fontId="11" fillId="0" borderId="1" xfId="2" applyFont="1" applyFill="1" applyBorder="1" applyAlignment="1">
      <alignment horizontal="right"/>
    </xf>
    <xf numFmtId="184" fontId="11" fillId="0" borderId="10" xfId="2" applyNumberFormat="1" applyFont="1" applyFill="1" applyBorder="1" applyAlignment="1">
      <alignment horizontal="right"/>
    </xf>
    <xf numFmtId="184" fontId="11" fillId="0" borderId="11" xfId="2" applyNumberFormat="1" applyFont="1" applyFill="1" applyBorder="1" applyAlignment="1">
      <alignment horizontal="right"/>
    </xf>
    <xf numFmtId="0" fontId="34" fillId="0" borderId="1"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3" xfId="0" applyFont="1" applyFill="1" applyBorder="1" applyAlignment="1">
      <alignment horizontal="center" vertical="center" wrapText="1"/>
    </xf>
    <xf numFmtId="184" fontId="11" fillId="0" borderId="6" xfId="2" applyNumberFormat="1" applyFont="1" applyFill="1" applyBorder="1" applyAlignment="1"/>
    <xf numFmtId="184" fontId="11" fillId="0" borderId="7" xfId="2" applyNumberFormat="1" applyFont="1" applyFill="1" applyBorder="1" applyAlignment="1"/>
    <xf numFmtId="184" fontId="11" fillId="0" borderId="9" xfId="2" applyNumberFormat="1" applyFont="1" applyFill="1" applyBorder="1" applyAlignment="1"/>
    <xf numFmtId="184" fontId="11" fillId="0" borderId="2"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184" fontId="11" fillId="0" borderId="1" xfId="2" applyNumberFormat="1" applyFont="1" applyFill="1" applyBorder="1" applyAlignment="1"/>
    <xf numFmtId="38" fontId="11" fillId="0" borderId="1" xfId="2" applyFont="1" applyFill="1" applyBorder="1" applyAlignment="1"/>
    <xf numFmtId="38" fontId="11" fillId="0" borderId="12" xfId="2" applyFont="1" applyFill="1" applyBorder="1" applyAlignment="1">
      <alignment horizontal="right"/>
    </xf>
    <xf numFmtId="38" fontId="11" fillId="0" borderId="4" xfId="2" applyFont="1" applyFill="1" applyBorder="1" applyAlignment="1">
      <alignment horizontal="right"/>
    </xf>
    <xf numFmtId="0" fontId="11" fillId="0" borderId="0" xfId="0" applyFont="1" applyFill="1" applyBorder="1" applyAlignment="1">
      <alignment horizontal="left" wrapText="1"/>
    </xf>
    <xf numFmtId="178" fontId="26" fillId="0" borderId="8"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179" fontId="30" fillId="0" borderId="1" xfId="0" applyNumberFormat="1" applyFont="1" applyFill="1" applyBorder="1" applyAlignment="1">
      <alignment horizontal="center" vertical="center" wrapText="1"/>
    </xf>
    <xf numFmtId="180" fontId="26"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34" fillId="0" borderId="13" xfId="6" applyNumberFormat="1" applyFont="1" applyFill="1" applyBorder="1" applyAlignment="1">
      <alignment horizontal="center" vertical="center" wrapText="1"/>
    </xf>
    <xf numFmtId="0" fontId="28" fillId="0" borderId="16" xfId="6" applyFont="1" applyFill="1" applyBorder="1" applyAlignment="1">
      <alignment horizontal="left" vertical="center" wrapText="1"/>
    </xf>
    <xf numFmtId="0" fontId="28" fillId="0" borderId="16" xfId="6" applyFont="1" applyFill="1" applyBorder="1" applyAlignment="1">
      <alignment horizontal="left" vertical="center"/>
    </xf>
    <xf numFmtId="58" fontId="28" fillId="0" borderId="14" xfId="6" applyNumberFormat="1" applyFont="1" applyFill="1" applyBorder="1" applyAlignment="1">
      <alignment horizontal="center" vertical="center"/>
    </xf>
    <xf numFmtId="58" fontId="28" fillId="0" borderId="15" xfId="6" applyNumberFormat="1" applyFont="1" applyFill="1" applyBorder="1" applyAlignment="1">
      <alignment horizontal="center" vertical="center"/>
    </xf>
    <xf numFmtId="58" fontId="28" fillId="0" borderId="13" xfId="6" applyNumberFormat="1" applyFont="1" applyFill="1" applyBorder="1" applyAlignment="1">
      <alignment horizontal="center" vertical="center"/>
    </xf>
    <xf numFmtId="38" fontId="28" fillId="0" borderId="75" xfId="4" applyFont="1" applyFill="1" applyBorder="1" applyAlignment="1">
      <alignment horizontal="center"/>
    </xf>
    <xf numFmtId="38" fontId="28" fillId="0" borderId="77" xfId="4" applyFont="1" applyFill="1" applyBorder="1" applyAlignment="1">
      <alignment horizontal="center"/>
    </xf>
    <xf numFmtId="0" fontId="28" fillId="0" borderId="83" xfId="7" applyFont="1" applyFill="1" applyBorder="1" applyAlignment="1">
      <alignment horizontal="center" vertical="center"/>
    </xf>
    <xf numFmtId="0" fontId="28" fillId="0" borderId="84" xfId="7" applyFont="1" applyFill="1" applyBorder="1" applyAlignment="1">
      <alignment horizontal="center" vertical="center"/>
    </xf>
    <xf numFmtId="38" fontId="28" fillId="0" borderId="74" xfId="4" applyFont="1" applyFill="1" applyBorder="1" applyAlignment="1">
      <alignment horizontal="center" vertical="center"/>
    </xf>
    <xf numFmtId="38" fontId="28" fillId="0" borderId="4" xfId="4" applyFont="1" applyFill="1" applyBorder="1" applyAlignment="1">
      <alignment horizontal="center" vertical="center"/>
    </xf>
    <xf numFmtId="38" fontId="28" fillId="0" borderId="76" xfId="4" applyFont="1" applyFill="1" applyBorder="1" applyAlignment="1">
      <alignment horizontal="center"/>
    </xf>
    <xf numFmtId="38" fontId="28" fillId="0" borderId="80" xfId="4" applyFont="1" applyFill="1" applyBorder="1" applyAlignment="1">
      <alignment horizontal="center"/>
    </xf>
    <xf numFmtId="0" fontId="28" fillId="0" borderId="73" xfId="7" applyFont="1" applyFill="1" applyBorder="1" applyAlignment="1">
      <alignment horizontal="center" vertical="center"/>
    </xf>
    <xf numFmtId="0" fontId="28" fillId="0" borderId="78" xfId="7" applyFont="1" applyFill="1" applyBorder="1" applyAlignment="1">
      <alignment horizontal="center" vertical="center"/>
    </xf>
    <xf numFmtId="38" fontId="28" fillId="0" borderId="74" xfId="4" applyFont="1" applyFill="1" applyBorder="1" applyAlignment="1">
      <alignment vertical="center"/>
    </xf>
    <xf numFmtId="38" fontId="28" fillId="0" borderId="4" xfId="4" applyFont="1" applyFill="1" applyBorder="1" applyAlignment="1">
      <alignment vertical="center"/>
    </xf>
    <xf numFmtId="38" fontId="11" fillId="0" borderId="4" xfId="4" applyFont="1" applyFill="1" applyBorder="1" applyAlignment="1">
      <alignment horizontal="center" vertical="center"/>
    </xf>
    <xf numFmtId="0" fontId="1" fillId="0" borderId="0" xfId="8" applyAlignment="1">
      <alignment horizontal="center"/>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1" fillId="0" borderId="1" xfId="0" applyNumberFormat="1" applyFont="1" applyBorder="1" applyAlignment="1">
      <alignment horizontal="center" vertical="center" wrapText="1"/>
    </xf>
    <xf numFmtId="180" fontId="20" fillId="0" borderId="1" xfId="0" applyNumberFormat="1" applyFont="1" applyBorder="1" applyAlignment="1">
      <alignment horizontal="center" vertical="center" wrapText="1"/>
    </xf>
    <xf numFmtId="177" fontId="20" fillId="0" borderId="1" xfId="0" applyNumberFormat="1" applyFont="1" applyBorder="1" applyAlignment="1">
      <alignment horizontal="center" vertical="center" wrapText="1"/>
    </xf>
    <xf numFmtId="181" fontId="10" fillId="0" borderId="1" xfId="2" applyNumberFormat="1" applyFont="1" applyFill="1" applyBorder="1" applyAlignment="1">
      <alignment horizontal="center" vertical="center" wrapText="1"/>
    </xf>
    <xf numFmtId="178" fontId="20" fillId="0" borderId="8" xfId="0" applyNumberFormat="1"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4" fontId="23" fillId="0" borderId="12" xfId="2" applyNumberFormat="1" applyFont="1" applyBorder="1" applyAlignment="1">
      <alignment horizontal="center" vertical="center" wrapText="1"/>
    </xf>
    <xf numFmtId="184" fontId="23" fillId="0" borderId="4" xfId="2" applyNumberFormat="1" applyFont="1" applyBorder="1" applyAlignment="1">
      <alignment horizontal="center" vertical="center" wrapText="1"/>
    </xf>
    <xf numFmtId="38" fontId="0" fillId="0" borderId="6" xfId="2" applyFont="1" applyBorder="1" applyAlignment="1">
      <alignment horizontal="right" vertical="center"/>
    </xf>
    <xf numFmtId="38" fontId="0" fillId="0" borderId="7" xfId="2" applyFont="1" applyBorder="1" applyAlignment="1">
      <alignment horizontal="right" vertical="center"/>
    </xf>
    <xf numFmtId="38" fontId="0" fillId="0" borderId="8" xfId="2" applyFont="1" applyBorder="1" applyAlignment="1">
      <alignment horizontal="right" vertical="center"/>
    </xf>
    <xf numFmtId="38" fontId="0" fillId="0" borderId="5" xfId="2"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0" fillId="0" borderId="1" xfId="0" applyNumberFormat="1" applyFont="1" applyBorder="1" applyAlignment="1">
      <alignment horizontal="center" vertical="center" wrapText="1"/>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3" fillId="0" borderId="14" xfId="2" applyNumberFormat="1" applyFont="1" applyBorder="1" applyAlignment="1">
      <alignment horizontal="center" vertical="center"/>
    </xf>
    <xf numFmtId="184" fontId="23" fillId="0" borderId="15" xfId="2" applyNumberFormat="1" applyFont="1" applyBorder="1" applyAlignment="1">
      <alignment horizontal="center" vertical="center"/>
    </xf>
    <xf numFmtId="184" fontId="23" fillId="0" borderId="13" xfId="2" applyNumberFormat="1" applyFont="1" applyBorder="1" applyAlignment="1">
      <alignment horizontal="center" vertical="center"/>
    </xf>
    <xf numFmtId="184" fontId="23" fillId="0" borderId="14" xfId="0" applyNumberFormat="1" applyFont="1" applyBorder="1" applyAlignment="1">
      <alignment horizontal="center" vertical="center" wrapText="1"/>
    </xf>
    <xf numFmtId="184" fontId="23" fillId="0" borderId="15" xfId="0" applyNumberFormat="1" applyFont="1" applyBorder="1" applyAlignment="1">
      <alignment horizontal="center" vertical="center" wrapText="1"/>
    </xf>
    <xf numFmtId="184" fontId="23" fillId="0" borderId="13" xfId="0" applyNumberFormat="1" applyFont="1" applyBorder="1" applyAlignment="1">
      <alignment horizontal="center" vertical="center" wrapText="1"/>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20" fillId="0" borderId="26" xfId="0" applyNumberFormat="1" applyFont="1" applyBorder="1" applyAlignment="1">
      <alignment horizontal="left" vertical="center" wrapText="1"/>
    </xf>
    <xf numFmtId="184" fontId="20" fillId="0" borderId="27" xfId="0" applyNumberFormat="1" applyFont="1" applyBorder="1" applyAlignment="1">
      <alignment horizontal="left" vertical="center" wrapText="1"/>
    </xf>
    <xf numFmtId="184" fontId="23" fillId="0" borderId="10" xfId="0" applyNumberFormat="1" applyFont="1" applyBorder="1" applyAlignment="1">
      <alignment horizontal="center" vertical="center" wrapText="1"/>
    </xf>
    <xf numFmtId="184" fontId="23" fillId="0" borderId="11" xfId="0" applyNumberFormat="1" applyFont="1" applyBorder="1" applyAlignment="1">
      <alignment horizontal="center" vertical="center" wrapText="1"/>
    </xf>
    <xf numFmtId="178" fontId="0" fillId="0" borderId="0" xfId="0" applyNumberFormat="1" applyFill="1" applyBorder="1" applyAlignment="1">
      <alignment horizontal="distributed" vertical="center"/>
    </xf>
    <xf numFmtId="0" fontId="0" fillId="0" borderId="0" xfId="0"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Alignment="1">
      <alignment horizontal="distributed" vertical="center"/>
    </xf>
    <xf numFmtId="0" fontId="0" fillId="0" borderId="0" xfId="0" applyFont="1" applyFill="1" applyBorder="1" applyAlignment="1">
      <alignment horizontal="distributed" vertical="center"/>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3" xfId="0" applyFont="1" applyBorder="1" applyAlignment="1">
      <alignment horizontal="center" vertical="center"/>
    </xf>
    <xf numFmtId="0" fontId="10" fillId="0" borderId="15" xfId="0" applyFont="1" applyBorder="1" applyAlignment="1">
      <alignment horizontal="center" vertical="center"/>
    </xf>
    <xf numFmtId="0" fontId="10" fillId="0" borderId="64" xfId="0" applyFont="1" applyBorder="1" applyAlignment="1">
      <alignment horizontal="center" vertical="center"/>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83" fontId="10" fillId="0" borderId="1" xfId="2" applyNumberFormat="1" applyFont="1" applyBorder="1" applyAlignment="1">
      <alignment horizontal="center" vertical="center"/>
    </xf>
    <xf numFmtId="183" fontId="23" fillId="0" borderId="1" xfId="2" applyNumberFormat="1" applyFont="1" applyFill="1" applyBorder="1" applyAlignment="1">
      <alignment horizontal="center" vertical="center" wrapText="1"/>
    </xf>
    <xf numFmtId="183" fontId="23" fillId="0" borderId="1"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23" fillId="0" borderId="0"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183" fontId="20" fillId="0" borderId="12" xfId="2" applyNumberFormat="1" applyFont="1" applyBorder="1" applyAlignment="1">
      <alignment horizontal="center" vertical="center"/>
    </xf>
    <xf numFmtId="183" fontId="20" fillId="0" borderId="4" xfId="2" applyNumberFormat="1" applyFont="1" applyBorder="1" applyAlignment="1">
      <alignment horizontal="center" vertical="center"/>
    </xf>
    <xf numFmtId="183" fontId="20" fillId="0" borderId="12" xfId="2" applyNumberFormat="1" applyFont="1" applyBorder="1" applyAlignment="1">
      <alignment horizontal="center" vertical="center" wrapText="1"/>
    </xf>
    <xf numFmtId="183" fontId="20"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7" fontId="1" fillId="0" borderId="9" xfId="2" applyNumberFormat="1" applyFont="1" applyFill="1" applyBorder="1" applyAlignment="1" applyProtection="1">
      <alignment horizontal="distributed" vertical="center"/>
    </xf>
    <xf numFmtId="187" fontId="1" fillId="0" borderId="2" xfId="2" applyNumberFormat="1" applyFont="1" applyFill="1" applyBorder="1" applyAlignment="1" applyProtection="1">
      <alignment horizontal="distributed" vertical="center"/>
    </xf>
    <xf numFmtId="186" fontId="1" fillId="0" borderId="9" xfId="2" applyNumberFormat="1" applyFont="1" applyFill="1" applyBorder="1" applyAlignment="1" applyProtection="1">
      <alignment horizontal="right" vertical="center"/>
    </xf>
    <xf numFmtId="186" fontId="1"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7" fontId="0" fillId="0" borderId="8" xfId="2" applyNumberFormat="1" applyFont="1" applyFill="1" applyBorder="1" applyAlignment="1" applyProtection="1">
      <alignment horizontal="distributed" vertical="center"/>
    </xf>
    <xf numFmtId="187" fontId="0"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4" fontId="23" fillId="0" borderId="12"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wrapText="1"/>
    </xf>
    <xf numFmtId="187" fontId="20" fillId="0" borderId="14" xfId="0" applyNumberFormat="1" applyFont="1" applyFill="1" applyBorder="1" applyAlignment="1">
      <alignment horizontal="center" vertical="center" wrapText="1"/>
    </xf>
    <xf numFmtId="187" fontId="20" fillId="0" borderId="13" xfId="0" applyNumberFormat="1" applyFont="1" applyFill="1" applyBorder="1" applyAlignment="1">
      <alignment horizontal="center" vertical="center" wrapText="1"/>
    </xf>
    <xf numFmtId="187" fontId="0" fillId="0" borderId="6" xfId="2" applyNumberFormat="1" applyFont="1" applyFill="1" applyBorder="1" applyAlignment="1" applyProtection="1">
      <alignment horizontal="distributed" vertical="center"/>
    </xf>
    <xf numFmtId="187" fontId="0" fillId="0" borderId="7"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4" fontId="0" fillId="0" borderId="4" xfId="0" applyNumberFormat="1" applyFont="1" applyFill="1" applyBorder="1" applyAlignment="1">
      <alignment horizontal="distributed" vertical="center"/>
    </xf>
    <xf numFmtId="185" fontId="0" fillId="0" borderId="9" xfId="0" applyNumberFormat="1" applyFont="1" applyFill="1" applyBorder="1" applyAlignment="1" applyProtection="1">
      <alignment horizontal="right" vertical="center"/>
      <protection locked="0"/>
    </xf>
    <xf numFmtId="185" fontId="0" fillId="0" borderId="2" xfId="0" applyNumberFormat="1" applyFont="1" applyFill="1" applyBorder="1" applyAlignment="1" applyProtection="1">
      <alignment horizontal="right" vertical="center"/>
      <protection locked="0"/>
    </xf>
    <xf numFmtId="185" fontId="0" fillId="0" borderId="9" xfId="2" applyNumberFormat="1" applyFont="1" applyFill="1" applyBorder="1" applyAlignment="1" applyProtection="1">
      <alignment horizontal="right" vertical="center"/>
      <protection locked="0"/>
    </xf>
    <xf numFmtId="185" fontId="0" fillId="0" borderId="2" xfId="2" applyNumberFormat="1" applyFont="1" applyFill="1" applyBorder="1" applyAlignment="1" applyProtection="1">
      <alignment horizontal="right" vertical="center"/>
      <protection locked="0"/>
    </xf>
    <xf numFmtId="185" fontId="0" fillId="0" borderId="11" xfId="2" applyNumberFormat="1" applyFont="1" applyFill="1" applyBorder="1" applyAlignment="1" applyProtection="1">
      <alignment horizontal="right" vertical="center"/>
      <protection locked="0"/>
    </xf>
    <xf numFmtId="184" fontId="23" fillId="0" borderId="17" xfId="0" applyNumberFormat="1" applyFont="1" applyFill="1" applyBorder="1" applyAlignment="1">
      <alignment horizontal="left" vertical="center" wrapText="1"/>
    </xf>
    <xf numFmtId="184" fontId="23" fillId="0" borderId="18" xfId="0" applyNumberFormat="1" applyFont="1" applyFill="1" applyBorder="1" applyAlignment="1">
      <alignment horizontal="left" vertical="center" wrapText="1"/>
    </xf>
    <xf numFmtId="184" fontId="23" fillId="0" borderId="19" xfId="0" applyNumberFormat="1" applyFont="1" applyFill="1" applyBorder="1" applyAlignment="1">
      <alignment horizontal="left" vertical="center" wrapText="1"/>
    </xf>
    <xf numFmtId="184" fontId="23" fillId="0" borderId="20" xfId="0" applyNumberFormat="1" applyFont="1" applyFill="1" applyBorder="1" applyAlignment="1">
      <alignment horizontal="left" vertical="center" wrapText="1"/>
    </xf>
    <xf numFmtId="184" fontId="23" fillId="0" borderId="6" xfId="0" applyNumberFormat="1" applyFont="1" applyFill="1" applyBorder="1" applyAlignment="1">
      <alignment horizontal="center" vertical="center" textRotation="255" wrapText="1"/>
    </xf>
    <xf numFmtId="184" fontId="23" fillId="0" borderId="9" xfId="0" applyNumberFormat="1" applyFont="1" applyFill="1" applyBorder="1" applyAlignment="1">
      <alignment horizontal="center" vertical="center" textRotation="255" wrapText="1"/>
    </xf>
    <xf numFmtId="184" fontId="23" fillId="0" borderId="12" xfId="0" applyNumberFormat="1" applyFont="1" applyFill="1" applyBorder="1" applyAlignment="1">
      <alignment horizontal="center" vertical="center" textRotation="255" wrapText="1"/>
    </xf>
    <xf numFmtId="184" fontId="23" fillId="0" borderId="4" xfId="0" applyNumberFormat="1" applyFont="1" applyFill="1" applyBorder="1" applyAlignment="1">
      <alignment horizontal="center" vertical="center" textRotation="255" wrapText="1"/>
    </xf>
    <xf numFmtId="184" fontId="23" fillId="0" borderId="14" xfId="2" applyNumberFormat="1" applyFont="1" applyFill="1" applyBorder="1" applyAlignment="1">
      <alignment horizontal="center" vertical="center"/>
    </xf>
    <xf numFmtId="184" fontId="23" fillId="0" borderId="15" xfId="2" applyNumberFormat="1" applyFont="1" applyFill="1" applyBorder="1" applyAlignment="1">
      <alignment horizontal="center" vertical="center"/>
    </xf>
    <xf numFmtId="184" fontId="23" fillId="0" borderId="13" xfId="2" applyNumberFormat="1" applyFont="1" applyFill="1" applyBorder="1" applyAlignment="1">
      <alignment horizontal="center" vertical="center"/>
    </xf>
    <xf numFmtId="184" fontId="0" fillId="0" borderId="6" xfId="0" applyNumberFormat="1" applyFill="1" applyBorder="1" applyAlignment="1">
      <alignment horizontal="distributed" vertical="center"/>
    </xf>
    <xf numFmtId="184" fontId="0" fillId="0" borderId="7" xfId="0" applyNumberFormat="1" applyFill="1" applyBorder="1" applyAlignment="1">
      <alignment horizontal="distributed" vertical="center"/>
    </xf>
    <xf numFmtId="185" fontId="0" fillId="0" borderId="6" xfId="0" applyNumberFormat="1" applyFill="1" applyBorder="1" applyAlignment="1" applyProtection="1">
      <alignment horizontal="right" vertical="center"/>
      <protection locked="0"/>
    </xf>
    <xf numFmtId="185" fontId="0" fillId="0" borderId="7" xfId="0" applyNumberFormat="1" applyFill="1" applyBorder="1" applyAlignment="1" applyProtection="1">
      <alignment horizontal="right" vertical="center"/>
      <protection locked="0"/>
    </xf>
    <xf numFmtId="185" fontId="1" fillId="0" borderId="6" xfId="2" applyNumberFormat="1" applyFont="1" applyFill="1" applyBorder="1" applyAlignment="1" applyProtection="1">
      <alignment horizontal="right" vertical="center"/>
      <protection locked="0"/>
    </xf>
    <xf numFmtId="185" fontId="1" fillId="0" borderId="7" xfId="2" applyNumberFormat="1" applyFont="1" applyFill="1" applyBorder="1" applyAlignment="1" applyProtection="1">
      <alignment horizontal="right" vertical="center"/>
      <protection locked="0"/>
    </xf>
    <xf numFmtId="185" fontId="1" fillId="0" borderId="10" xfId="2" applyNumberFormat="1" applyFont="1" applyFill="1" applyBorder="1" applyAlignment="1" applyProtection="1">
      <alignment horizontal="right" vertical="center"/>
      <protection locked="0"/>
    </xf>
    <xf numFmtId="184" fontId="0" fillId="0" borderId="8" xfId="0" applyNumberFormat="1" applyFill="1" applyBorder="1" applyAlignment="1">
      <alignment horizontal="distributed" vertical="center"/>
    </xf>
    <xf numFmtId="184" fontId="0" fillId="0" borderId="5" xfId="0" applyNumberFormat="1" applyFill="1" applyBorder="1" applyAlignment="1">
      <alignment horizontal="distributed" vertical="center"/>
    </xf>
    <xf numFmtId="185" fontId="0" fillId="0" borderId="8" xfId="0" applyNumberFormat="1" applyFill="1" applyBorder="1" applyAlignment="1" applyProtection="1">
      <alignment horizontal="right" vertical="center"/>
      <protection locked="0"/>
    </xf>
    <xf numFmtId="185" fontId="0" fillId="0" borderId="5" xfId="0" applyNumberFormat="1" applyFill="1" applyBorder="1" applyAlignment="1" applyProtection="1">
      <alignment horizontal="right" vertical="center"/>
      <protection locked="0"/>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0" fillId="0" borderId="14" xfId="2" applyFont="1" applyFill="1" applyBorder="1" applyAlignment="1">
      <alignment horizontal="center" vertical="center"/>
    </xf>
    <xf numFmtId="38" fontId="20"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9" xfId="0" applyNumberFormat="1" applyFont="1" applyFill="1" applyBorder="1" applyAlignment="1">
      <alignment horizontal="distributed" vertical="center"/>
    </xf>
    <xf numFmtId="184" fontId="0" fillId="0" borderId="2" xfId="0" applyNumberFormat="1" applyFont="1" applyFill="1" applyBorder="1" applyAlignment="1">
      <alignment horizontal="distributed" vertical="center"/>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5" fontId="1" fillId="0" borderId="9" xfId="2" applyNumberFormat="1" applyFont="1" applyFill="1" applyBorder="1" applyAlignment="1" applyProtection="1">
      <alignment horizontal="right" vertical="center"/>
      <protection locked="0"/>
    </xf>
    <xf numFmtId="185" fontId="1" fillId="0" borderId="2" xfId="2" applyNumberFormat="1" applyFont="1" applyFill="1" applyBorder="1" applyAlignment="1" applyProtection="1">
      <alignment horizontal="right" vertical="center"/>
      <protection locked="0"/>
    </xf>
    <xf numFmtId="185" fontId="1" fillId="0" borderId="11" xfId="2" applyNumberFormat="1" applyFont="1" applyFill="1" applyBorder="1" applyAlignment="1" applyProtection="1">
      <alignment horizontal="right" vertical="center"/>
      <protection locked="0"/>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5" fontId="1" fillId="0" borderId="8"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5" fontId="1" fillId="0" borderId="9" xfId="2" applyNumberFormat="1" applyFont="1" applyFill="1" applyBorder="1" applyAlignment="1">
      <alignment horizontal="right" vertical="center"/>
    </xf>
    <xf numFmtId="185" fontId="1" fillId="0" borderId="11" xfId="2" applyNumberFormat="1" applyFont="1" applyFill="1" applyBorder="1" applyAlignment="1">
      <alignment horizontal="right" vertical="center"/>
    </xf>
    <xf numFmtId="185" fontId="1" fillId="0" borderId="2" xfId="2" applyNumberFormat="1" applyFont="1" applyFill="1" applyBorder="1" applyAlignment="1">
      <alignment horizontal="right"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7" fontId="14" fillId="0" borderId="8" xfId="0" applyNumberFormat="1" applyFont="1" applyFill="1" applyBorder="1" applyAlignment="1">
      <alignment horizontal="distributed" vertical="center"/>
    </xf>
    <xf numFmtId="187" fontId="14" fillId="0" borderId="5" xfId="0" applyNumberFormat="1" applyFont="1" applyFill="1" applyBorder="1" applyAlignment="1">
      <alignment horizontal="distributed" vertical="center"/>
    </xf>
    <xf numFmtId="185" fontId="1" fillId="0" borderId="0" xfId="2" applyNumberFormat="1" applyFont="1" applyFill="1" applyBorder="1" applyAlignment="1">
      <alignment horizontal="right" vertical="center"/>
    </xf>
    <xf numFmtId="187" fontId="1" fillId="0" borderId="6" xfId="0" applyNumberFormat="1" applyFont="1" applyFill="1" applyBorder="1" applyAlignment="1">
      <alignment horizontal="distributed" vertical="center"/>
    </xf>
    <xf numFmtId="187" fontId="1" fillId="0" borderId="7" xfId="0" applyNumberFormat="1" applyFont="1" applyFill="1" applyBorder="1" applyAlignment="1">
      <alignment horizontal="distributed" vertical="center"/>
    </xf>
    <xf numFmtId="185" fontId="1" fillId="0" borderId="6" xfId="2" applyNumberFormat="1" applyFont="1" applyFill="1" applyBorder="1" applyAlignment="1" applyProtection="1">
      <alignment vertical="center"/>
      <protection locked="0"/>
    </xf>
    <xf numFmtId="0" fontId="1" fillId="0" borderId="7" xfId="0" applyFont="1" applyFill="1" applyBorder="1" applyProtection="1">
      <alignment vertical="center"/>
      <protection locked="0"/>
    </xf>
    <xf numFmtId="185" fontId="1" fillId="0" borderId="8" xfId="2" applyNumberFormat="1" applyFont="1" applyFill="1" applyBorder="1" applyAlignment="1">
      <alignment vertical="center"/>
    </xf>
    <xf numFmtId="0" fontId="0" fillId="0" borderId="5" xfId="0" applyFill="1" applyBorder="1">
      <alignment vertical="center"/>
    </xf>
    <xf numFmtId="186" fontId="1" fillId="0" borderId="9" xfId="2" applyNumberFormat="1" applyFont="1" applyFill="1" applyBorder="1" applyAlignment="1" applyProtection="1">
      <alignment vertical="center"/>
      <protection locked="0"/>
    </xf>
    <xf numFmtId="186" fontId="1" fillId="0" borderId="2" xfId="2" applyNumberFormat="1" applyFont="1" applyFill="1" applyBorder="1" applyAlignment="1" applyProtection="1">
      <alignment vertical="center"/>
      <protection locked="0"/>
    </xf>
    <xf numFmtId="184" fontId="23" fillId="0" borderId="6"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9" xfId="0" applyNumberFormat="1" applyFont="1" applyFill="1" applyBorder="1" applyAlignment="1">
      <alignment horizontal="center" vertical="center" wrapText="1"/>
    </xf>
    <xf numFmtId="184" fontId="23" fillId="0" borderId="2" xfId="0" applyNumberFormat="1" applyFont="1" applyFill="1" applyBorder="1" applyAlignment="1">
      <alignment horizontal="center" vertical="center" wrapText="1"/>
    </xf>
    <xf numFmtId="184" fontId="23" fillId="0" borderId="6" xfId="2" applyNumberFormat="1" applyFont="1" applyFill="1" applyBorder="1" applyAlignment="1">
      <alignment horizontal="center" vertical="center" wrapText="1"/>
    </xf>
    <xf numFmtId="184" fontId="23" fillId="0" borderId="10" xfId="2" applyNumberFormat="1" applyFont="1" applyFill="1" applyBorder="1" applyAlignment="1">
      <alignment horizontal="center" vertical="center" wrapText="1"/>
    </xf>
    <xf numFmtId="184" fontId="23" fillId="0" borderId="7" xfId="2" applyNumberFormat="1" applyFont="1" applyFill="1" applyBorder="1" applyAlignment="1">
      <alignment horizontal="center" vertical="center" wrapText="1"/>
    </xf>
    <xf numFmtId="184" fontId="23" fillId="0" borderId="9" xfId="2" applyNumberFormat="1" applyFont="1" applyFill="1" applyBorder="1" applyAlignment="1">
      <alignment horizontal="center" vertical="center" wrapText="1"/>
    </xf>
    <xf numFmtId="184" fontId="23" fillId="0" borderId="11" xfId="2" applyNumberFormat="1" applyFont="1" applyFill="1" applyBorder="1" applyAlignment="1">
      <alignment horizontal="center" vertical="center" wrapText="1"/>
    </xf>
    <xf numFmtId="184" fontId="23" fillId="0" borderId="2" xfId="2" applyNumberFormat="1" applyFont="1" applyFill="1" applyBorder="1" applyAlignment="1">
      <alignment horizontal="center" vertical="center" wrapText="1"/>
    </xf>
    <xf numFmtId="186" fontId="1" fillId="0" borderId="8" xfId="2" applyNumberFormat="1" applyFont="1" applyFill="1" applyBorder="1" applyAlignment="1" applyProtection="1">
      <alignment vertical="center"/>
      <protection locked="0"/>
    </xf>
    <xf numFmtId="186" fontId="1" fillId="0" borderId="5" xfId="2" applyNumberFormat="1" applyFont="1" applyFill="1" applyBorder="1" applyAlignment="1" applyProtection="1">
      <alignment vertical="center"/>
      <protection locked="0"/>
    </xf>
    <xf numFmtId="187" fontId="0" fillId="0" borderId="8" xfId="2" applyNumberFormat="1" applyFont="1" applyFill="1" applyBorder="1" applyAlignment="1" applyProtection="1">
      <alignment horizontal="distributed" vertical="center"/>
      <protection locked="0"/>
    </xf>
    <xf numFmtId="187" fontId="0" fillId="0" borderId="5" xfId="2" applyNumberFormat="1" applyFont="1" applyFill="1" applyBorder="1" applyAlignment="1" applyProtection="1">
      <alignment horizontal="distributed" vertical="center"/>
      <protection locked="0"/>
    </xf>
    <xf numFmtId="187" fontId="1"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5" fontId="1" fillId="0" borderId="9" xfId="2" applyNumberFormat="1" applyFont="1" applyFill="1" applyBorder="1" applyAlignment="1" applyProtection="1">
      <alignment vertical="center"/>
    </xf>
    <xf numFmtId="185" fontId="1" fillId="0" borderId="2" xfId="2" applyNumberFormat="1" applyFont="1" applyFill="1" applyBorder="1" applyAlignment="1" applyProtection="1">
      <alignment vertical="center"/>
    </xf>
    <xf numFmtId="186" fontId="1" fillId="0" borderId="6" xfId="2" applyNumberFormat="1" applyFont="1" applyFill="1" applyBorder="1" applyAlignment="1" applyProtection="1">
      <alignment vertical="center"/>
      <protection locked="0"/>
    </xf>
    <xf numFmtId="186" fontId="1" fillId="0" borderId="7" xfId="2" applyNumberFormat="1" applyFont="1" applyFill="1" applyBorder="1" applyAlignment="1" applyProtection="1">
      <alignment vertical="center"/>
      <protection locked="0"/>
    </xf>
    <xf numFmtId="187" fontId="0" fillId="0" borderId="6" xfId="2" applyNumberFormat="1" applyFont="1" applyFill="1" applyBorder="1" applyAlignment="1" applyProtection="1">
      <alignment horizontal="distributed" vertical="center"/>
      <protection locked="0"/>
    </xf>
    <xf numFmtId="187" fontId="0" fillId="0" borderId="7" xfId="2" applyNumberFormat="1" applyFont="1" applyFill="1" applyBorder="1" applyAlignment="1" applyProtection="1">
      <alignment horizontal="distributed" vertical="center"/>
      <protection locked="0"/>
    </xf>
    <xf numFmtId="185" fontId="1" fillId="0" borderId="5" xfId="2" applyNumberFormat="1" applyFont="1" applyFill="1" applyBorder="1" applyAlignment="1">
      <alignment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87" fontId="0" fillId="0" borderId="3" xfId="0" applyNumberFormat="1" applyFont="1" applyFill="1" applyBorder="1" applyAlignment="1" applyProtection="1">
      <alignment horizontal="distributed"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4" xfId="0" applyNumberFormat="1" applyFont="1" applyFill="1" applyBorder="1" applyAlignment="1" applyProtection="1">
      <alignment horizontal="distributed" vertical="center"/>
      <protection locked="0"/>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84" fontId="23" fillId="0" borderId="28" xfId="0" applyNumberFormat="1" applyFont="1" applyFill="1" applyBorder="1" applyAlignment="1">
      <alignment horizontal="left" vertical="center" wrapText="1"/>
    </xf>
    <xf numFmtId="184" fontId="23" fillId="0" borderId="29" xfId="0" applyNumberFormat="1" applyFont="1" applyFill="1" applyBorder="1" applyAlignment="1">
      <alignment horizontal="left" vertical="center" wrapText="1"/>
    </xf>
    <xf numFmtId="184" fontId="23" fillId="0" borderId="6" xfId="2" applyNumberFormat="1" applyFont="1" applyFill="1" applyBorder="1" applyAlignment="1">
      <alignment horizontal="center" vertical="center"/>
    </xf>
    <xf numFmtId="184" fontId="23" fillId="0" borderId="10" xfId="2" applyNumberFormat="1" applyFont="1" applyFill="1" applyBorder="1" applyAlignment="1">
      <alignment horizontal="center" vertical="center"/>
    </xf>
    <xf numFmtId="184" fontId="23" fillId="0" borderId="7" xfId="2" applyNumberFormat="1" applyFont="1" applyFill="1" applyBorder="1" applyAlignment="1">
      <alignment horizontal="center" vertical="center"/>
    </xf>
    <xf numFmtId="184" fontId="23" fillId="0" borderId="3"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xf>
    <xf numFmtId="187" fontId="0" fillId="0" borderId="8" xfId="2" applyNumberFormat="1" applyFont="1" applyFill="1" applyBorder="1" applyAlignment="1">
      <alignment horizontal="distributed" vertical="center"/>
    </xf>
    <xf numFmtId="187" fontId="0" fillId="0" borderId="0" xfId="2" applyNumberFormat="1" applyFont="1" applyFill="1" applyBorder="1" applyAlignment="1">
      <alignment horizontal="distributed" vertical="center"/>
    </xf>
    <xf numFmtId="184" fontId="23" fillId="0" borderId="1" xfId="2" applyNumberFormat="1" applyFont="1" applyFill="1" applyBorder="1" applyAlignment="1">
      <alignment horizontal="center" vertical="center"/>
    </xf>
    <xf numFmtId="184" fontId="23" fillId="0" borderId="8" xfId="2" applyNumberFormat="1" applyFont="1" applyFill="1" applyBorder="1" applyAlignment="1">
      <alignment horizontal="center" vertical="center" wrapText="1"/>
    </xf>
    <xf numFmtId="184" fontId="23" fillId="0" borderId="5" xfId="2"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4" fontId="23" fillId="0" borderId="3" xfId="0" applyNumberFormat="1" applyFont="1" applyFill="1" applyBorder="1" applyAlignment="1">
      <alignment horizontal="center" vertical="center" wrapText="1"/>
    </xf>
    <xf numFmtId="184" fontId="23" fillId="0" borderId="4"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7" fontId="1" fillId="0" borderId="12" xfId="0" applyNumberFormat="1" applyFont="1" applyFill="1" applyBorder="1" applyAlignment="1" applyProtection="1">
      <alignment horizontal="distributed" vertical="center"/>
      <protection locked="0"/>
    </xf>
    <xf numFmtId="187" fontId="1" fillId="0" borderId="0" xfId="2" applyNumberFormat="1" applyFont="1" applyFill="1" applyBorder="1" applyAlignment="1">
      <alignment horizontal="distributed" vertical="center"/>
    </xf>
    <xf numFmtId="187" fontId="1" fillId="0" borderId="3" xfId="0" applyNumberFormat="1" applyFont="1" applyFill="1" applyBorder="1" applyAlignment="1" applyProtection="1">
      <alignment horizontal="distributed"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83" fontId="0" fillId="0" borderId="8"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187" fontId="0" fillId="0" borderId="8" xfId="0" applyNumberFormat="1" applyFont="1" applyFill="1" applyBorder="1" applyAlignment="1">
      <alignment horizontal="distributed" vertical="center"/>
    </xf>
    <xf numFmtId="187" fontId="0" fillId="0" borderId="5" xfId="0" applyNumberFormat="1" applyFont="1" applyFill="1" applyBorder="1" applyAlignment="1">
      <alignment horizontal="distributed" vertical="center"/>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7" fontId="1" fillId="0" borderId="9" xfId="2" applyNumberFormat="1" applyFont="1" applyFill="1" applyBorder="1" applyAlignment="1">
      <alignment horizontal="distributed" vertical="center"/>
    </xf>
    <xf numFmtId="187" fontId="1" fillId="0" borderId="11" xfId="2" applyNumberFormat="1" applyFont="1" applyFill="1" applyBorder="1" applyAlignment="1">
      <alignment horizontal="distributed" vertical="center"/>
    </xf>
    <xf numFmtId="187" fontId="0" fillId="0" borderId="8" xfId="0" applyNumberFormat="1" applyFill="1" applyBorder="1" applyAlignment="1">
      <alignment horizontal="distributed" vertical="center"/>
    </xf>
    <xf numFmtId="187" fontId="1" fillId="0" borderId="8" xfId="2" applyNumberFormat="1" applyFont="1" applyFill="1" applyBorder="1" applyAlignment="1" applyProtection="1">
      <alignment horizontal="distributed" vertical="center"/>
    </xf>
    <xf numFmtId="187" fontId="1" fillId="0" borderId="5" xfId="2" applyNumberFormat="1" applyFont="1" applyFill="1" applyBorder="1" applyAlignment="1" applyProtection="1">
      <alignment horizontal="distributed" vertical="center"/>
    </xf>
    <xf numFmtId="184" fontId="23" fillId="0" borderId="12" xfId="2" applyNumberFormat="1" applyFont="1" applyFill="1" applyBorder="1" applyAlignment="1" applyProtection="1">
      <alignment horizontal="center" vertical="center" wrapText="1"/>
    </xf>
    <xf numFmtId="184" fontId="23" fillId="0" borderId="4" xfId="2" applyNumberFormat="1" applyFont="1" applyFill="1" applyBorder="1" applyAlignment="1" applyProtection="1">
      <alignment horizontal="center" vertical="center" wrapText="1"/>
    </xf>
    <xf numFmtId="187" fontId="20" fillId="0" borderId="14" xfId="0" applyNumberFormat="1" applyFont="1" applyFill="1" applyBorder="1" applyAlignment="1" applyProtection="1">
      <alignment horizontal="center" vertical="center" wrapText="1"/>
    </xf>
    <xf numFmtId="187" fontId="20" fillId="0" borderId="13" xfId="0" applyNumberFormat="1" applyFont="1" applyFill="1" applyBorder="1" applyAlignment="1" applyProtection="1">
      <alignment horizontal="center" vertical="center" wrapText="1"/>
    </xf>
    <xf numFmtId="184" fontId="23" fillId="0" borderId="17" xfId="0" applyNumberFormat="1" applyFont="1" applyFill="1" applyBorder="1" applyAlignment="1" applyProtection="1">
      <alignment horizontal="left" vertical="center" wrapText="1"/>
    </xf>
    <xf numFmtId="184" fontId="23" fillId="0" borderId="18" xfId="0" applyNumberFormat="1" applyFont="1" applyFill="1" applyBorder="1" applyAlignment="1" applyProtection="1">
      <alignment horizontal="left" vertical="center" wrapText="1"/>
    </xf>
    <xf numFmtId="184" fontId="23" fillId="0" borderId="19" xfId="0" applyNumberFormat="1" applyFont="1" applyFill="1" applyBorder="1" applyAlignment="1" applyProtection="1">
      <alignment horizontal="left" vertical="center" wrapText="1"/>
    </xf>
    <xf numFmtId="184" fontId="23" fillId="0" borderId="20" xfId="0" applyNumberFormat="1" applyFont="1" applyFill="1" applyBorder="1" applyAlignment="1" applyProtection="1">
      <alignment horizontal="left" vertical="center" wrapText="1"/>
    </xf>
    <xf numFmtId="184" fontId="23" fillId="0" borderId="6" xfId="0" applyNumberFormat="1" applyFont="1" applyFill="1" applyBorder="1" applyAlignment="1" applyProtection="1">
      <alignment horizontal="center" vertical="center" wrapText="1"/>
    </xf>
    <xf numFmtId="184" fontId="23" fillId="0" borderId="9" xfId="0" applyNumberFormat="1" applyFont="1" applyFill="1" applyBorder="1" applyAlignment="1" applyProtection="1">
      <alignment horizontal="center" vertical="center" wrapText="1"/>
    </xf>
    <xf numFmtId="184" fontId="23" fillId="0" borderId="12" xfId="0" applyNumberFormat="1" applyFont="1" applyFill="1" applyBorder="1" applyAlignment="1" applyProtection="1">
      <alignment horizontal="center" vertical="center" wrapText="1"/>
    </xf>
    <xf numFmtId="184" fontId="23" fillId="0" borderId="4" xfId="0" applyNumberFormat="1" applyFont="1" applyFill="1" applyBorder="1" applyAlignment="1" applyProtection="1">
      <alignment horizontal="center" vertical="center" wrapText="1"/>
    </xf>
    <xf numFmtId="184" fontId="23" fillId="0" borderId="14" xfId="2" applyNumberFormat="1" applyFont="1" applyFill="1" applyBorder="1" applyAlignment="1" applyProtection="1">
      <alignment horizontal="center" vertical="center"/>
    </xf>
    <xf numFmtId="184" fontId="23" fillId="0" borderId="15" xfId="2" applyNumberFormat="1" applyFont="1" applyFill="1" applyBorder="1" applyAlignment="1" applyProtection="1">
      <alignment horizontal="center" vertical="center"/>
    </xf>
    <xf numFmtId="184" fontId="23" fillId="0" borderId="6" xfId="2" applyNumberFormat="1" applyFont="1" applyFill="1" applyBorder="1" applyAlignment="1" applyProtection="1">
      <alignment horizontal="center" vertical="center"/>
    </xf>
    <xf numFmtId="184" fontId="23" fillId="0" borderId="13" xfId="2" applyNumberFormat="1" applyFont="1" applyFill="1" applyBorder="1" applyAlignment="1" applyProtection="1">
      <alignment horizontal="center" vertical="center"/>
    </xf>
    <xf numFmtId="187" fontId="0" fillId="0" borderId="14" xfId="0" applyNumberFormat="1" applyFill="1" applyBorder="1" applyAlignment="1">
      <alignment horizontal="distributed" vertical="center"/>
    </xf>
    <xf numFmtId="187" fontId="0" fillId="0" borderId="15" xfId="0" applyNumberFormat="1" applyFill="1" applyBorder="1" applyAlignment="1">
      <alignment horizontal="distributed" vertical="center"/>
    </xf>
    <xf numFmtId="187" fontId="0" fillId="0" borderId="13" xfId="0" applyNumberFormat="1" applyFill="1" applyBorder="1" applyAlignment="1">
      <alignment horizontal="distributed" vertical="center"/>
    </xf>
    <xf numFmtId="184" fontId="0" fillId="0" borderId="1" xfId="0" applyNumberFormat="1" applyFill="1" applyBorder="1" applyAlignment="1">
      <alignment horizontal="center" vertical="center"/>
    </xf>
    <xf numFmtId="187" fontId="0" fillId="0" borderId="1" xfId="0" applyNumberFormat="1" applyFill="1" applyBorder="1" applyAlignment="1">
      <alignment horizontal="center" vertical="center"/>
    </xf>
    <xf numFmtId="186" fontId="1" fillId="0" borderId="0" xfId="2" applyNumberFormat="1" applyFont="1" applyFill="1" applyBorder="1" applyAlignment="1" applyProtection="1">
      <alignment horizontal="center" vertical="center"/>
      <protection locked="0"/>
    </xf>
    <xf numFmtId="184" fontId="23" fillId="0" borderId="17" xfId="0" applyNumberFormat="1" applyFont="1" applyFill="1" applyBorder="1" applyAlignment="1">
      <alignment horizontal="center" vertical="center" wrapText="1"/>
    </xf>
    <xf numFmtId="184" fontId="23" fillId="0" borderId="21" xfId="0" applyNumberFormat="1" applyFont="1" applyFill="1" applyBorder="1" applyAlignment="1">
      <alignment horizontal="center" vertical="center" wrapText="1"/>
    </xf>
    <xf numFmtId="184" fontId="23" fillId="0" borderId="18" xfId="0" applyNumberFormat="1" applyFont="1" applyFill="1" applyBorder="1" applyAlignment="1">
      <alignment horizontal="center" vertical="center" wrapText="1"/>
    </xf>
    <xf numFmtId="184" fontId="23" fillId="0" borderId="19" xfId="0" applyNumberFormat="1" applyFont="1" applyFill="1" applyBorder="1" applyAlignment="1">
      <alignment horizontal="center" vertical="center" wrapText="1"/>
    </xf>
    <xf numFmtId="184" fontId="23" fillId="0" borderId="22" xfId="0" applyNumberFormat="1" applyFont="1" applyFill="1" applyBorder="1" applyAlignment="1">
      <alignment horizontal="center" vertical="center" wrapText="1"/>
    </xf>
    <xf numFmtId="184" fontId="23" fillId="0" borderId="20" xfId="0" applyNumberFormat="1" applyFont="1" applyFill="1" applyBorder="1" applyAlignment="1">
      <alignment horizontal="center" vertical="center" wrapText="1"/>
    </xf>
    <xf numFmtId="184" fontId="23" fillId="0" borderId="0" xfId="2" applyNumberFormat="1" applyFont="1" applyFill="1" applyBorder="1" applyAlignment="1" applyProtection="1">
      <alignment horizontal="center" vertical="center" wrapText="1"/>
    </xf>
    <xf numFmtId="184" fontId="23" fillId="0" borderId="16" xfId="0" applyNumberFormat="1" applyFont="1" applyFill="1" applyBorder="1" applyAlignment="1">
      <alignment horizontal="center" vertical="center" wrapText="1"/>
    </xf>
    <xf numFmtId="184" fontId="23" fillId="0" borderId="10" xfId="2" applyNumberFormat="1" applyFont="1" applyFill="1" applyBorder="1" applyAlignment="1" applyProtection="1">
      <alignment horizontal="center" vertical="center"/>
    </xf>
    <xf numFmtId="184" fontId="23" fillId="0" borderId="7" xfId="2" applyNumberFormat="1" applyFont="1" applyFill="1" applyBorder="1" applyAlignment="1" applyProtection="1">
      <alignment horizontal="center" vertical="center"/>
    </xf>
    <xf numFmtId="186" fontId="0" fillId="0" borderId="8" xfId="2" applyNumberFormat="1" applyFont="1" applyFill="1" applyBorder="1" applyAlignment="1" applyProtection="1">
      <alignment horizontal="distributed" vertical="center"/>
      <protection locked="0"/>
    </xf>
    <xf numFmtId="186" fontId="1" fillId="0" borderId="5" xfId="2" applyNumberFormat="1" applyFont="1" applyFill="1" applyBorder="1" applyAlignment="1" applyProtection="1">
      <alignment horizontal="distributed" vertical="center"/>
      <protection locked="0"/>
    </xf>
    <xf numFmtId="186" fontId="0" fillId="0" borderId="9" xfId="2" applyNumberFormat="1" applyFont="1" applyFill="1" applyBorder="1" applyAlignment="1" applyProtection="1">
      <alignment horizontal="distributed" vertical="center" wrapText="1"/>
      <protection locked="0"/>
    </xf>
    <xf numFmtId="186" fontId="0" fillId="0" borderId="2" xfId="2" applyNumberFormat="1" applyFont="1" applyFill="1" applyBorder="1" applyAlignment="1" applyProtection="1">
      <alignment horizontal="distributed" vertical="center" wrapText="1"/>
      <protection locked="0"/>
    </xf>
    <xf numFmtId="186" fontId="0" fillId="0" borderId="8" xfId="2" applyNumberFormat="1" applyFont="1" applyFill="1" applyBorder="1" applyAlignment="1" applyProtection="1">
      <alignment horizontal="distributed" vertical="center"/>
    </xf>
    <xf numFmtId="186" fontId="1" fillId="0" borderId="5" xfId="2" applyNumberFormat="1" applyFont="1" applyFill="1" applyBorder="1" applyAlignment="1" applyProtection="1">
      <alignment horizontal="distributed" vertical="center"/>
    </xf>
    <xf numFmtId="186" fontId="0" fillId="0" borderId="8" xfId="2" applyNumberFormat="1" applyFont="1" applyFill="1" applyBorder="1" applyAlignment="1" applyProtection="1">
      <alignment horizontal="distributed" vertical="center" wrapText="1"/>
    </xf>
    <xf numFmtId="187" fontId="1" fillId="0" borderId="8" xfId="0" applyNumberFormat="1" applyFont="1" applyFill="1" applyBorder="1" applyAlignment="1" applyProtection="1">
      <alignment horizontal="right" vertical="center"/>
      <protection locked="0"/>
    </xf>
    <xf numFmtId="187" fontId="1" fillId="0" borderId="5" xfId="0" applyNumberFormat="1" applyFont="1" applyFill="1" applyBorder="1" applyAlignment="1" applyProtection="1">
      <alignment horizontal="right" vertical="center"/>
      <protection locked="0"/>
    </xf>
    <xf numFmtId="187" fontId="0" fillId="0" borderId="5" xfId="0" applyNumberFormat="1" applyFill="1" applyBorder="1" applyAlignment="1">
      <alignment horizontal="distributed" vertical="center"/>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8" xfId="0" applyNumberFormat="1" applyFill="1" applyBorder="1" applyProtection="1">
      <alignment vertical="center"/>
      <protection locked="0"/>
    </xf>
    <xf numFmtId="187" fontId="0" fillId="0" borderId="5" xfId="0" applyNumberFormat="1" applyFill="1" applyBorder="1" applyProtection="1">
      <alignment vertical="center"/>
      <protection locked="0"/>
    </xf>
    <xf numFmtId="187" fontId="0" fillId="0" borderId="9" xfId="0" applyNumberFormat="1" applyFont="1" applyFill="1" applyBorder="1" applyAlignment="1">
      <alignment horizontal="distributed" vertical="center"/>
    </xf>
    <xf numFmtId="187" fontId="0" fillId="0" borderId="2" xfId="0" applyNumberFormat="1" applyFont="1" applyFill="1" applyBorder="1" applyAlignment="1">
      <alignment horizontal="distributed" vertical="center"/>
    </xf>
    <xf numFmtId="187" fontId="0" fillId="0" borderId="9" xfId="0" applyNumberFormat="1" applyFont="1" applyFill="1" applyBorder="1" applyAlignment="1" applyProtection="1">
      <alignment horizontal="right" vertical="center"/>
      <protection locked="0"/>
    </xf>
    <xf numFmtId="187" fontId="0" fillId="0" borderId="2" xfId="0" applyNumberFormat="1" applyFont="1" applyFill="1" applyBorder="1" applyAlignment="1" applyProtection="1">
      <alignment horizontal="right" vertical="center"/>
      <protection locked="0"/>
    </xf>
    <xf numFmtId="187" fontId="0" fillId="0" borderId="6" xfId="0" applyNumberFormat="1" applyFill="1" applyBorder="1" applyAlignment="1">
      <alignment horizontal="distributed" vertical="center"/>
    </xf>
    <xf numFmtId="187" fontId="0" fillId="0" borderId="7" xfId="0" applyNumberFormat="1" applyFill="1" applyBorder="1" applyAlignment="1">
      <alignment horizontal="distributed" vertical="center"/>
    </xf>
    <xf numFmtId="187" fontId="0" fillId="0" borderId="6" xfId="0" applyNumberFormat="1" applyFill="1" applyBorder="1" applyProtection="1">
      <alignment vertical="center"/>
      <protection locked="0"/>
    </xf>
    <xf numFmtId="187" fontId="0" fillId="0" borderId="7" xfId="0" applyNumberFormat="1" applyFill="1" applyBorder="1" applyProtection="1">
      <alignment vertical="center"/>
      <protection locked="0"/>
    </xf>
    <xf numFmtId="187" fontId="20" fillId="0" borderId="9" xfId="0" applyNumberFormat="1" applyFont="1" applyFill="1" applyBorder="1" applyAlignment="1">
      <alignment horizontal="center" vertical="center" wrapText="1"/>
    </xf>
    <xf numFmtId="187" fontId="20" fillId="0" borderId="2" xfId="0" applyNumberFormat="1" applyFont="1" applyFill="1" applyBorder="1" applyAlignment="1">
      <alignment horizontal="center" vertical="center" wrapText="1"/>
    </xf>
    <xf numFmtId="184" fontId="23" fillId="0" borderId="14" xfId="0" applyNumberFormat="1" applyFont="1" applyFill="1" applyBorder="1" applyAlignment="1">
      <alignment horizontal="center" vertical="center" wrapText="1"/>
    </xf>
    <xf numFmtId="184" fontId="23" fillId="0" borderId="13" xfId="0" applyNumberFormat="1" applyFont="1" applyFill="1" applyBorder="1" applyAlignment="1">
      <alignment horizontal="center" vertical="center" wrapText="1"/>
    </xf>
    <xf numFmtId="187" fontId="0" fillId="0" borderId="8" xfId="0" applyNumberFormat="1" applyFill="1" applyBorder="1" applyAlignment="1" applyProtection="1">
      <alignment horizontal="right" vertical="center"/>
      <protection locked="0"/>
    </xf>
    <xf numFmtId="187" fontId="0" fillId="0" borderId="5" xfId="0" applyNumberFormat="1" applyFill="1" applyBorder="1" applyAlignment="1" applyProtection="1">
      <alignment horizontal="right" vertical="center"/>
      <protection locked="0"/>
    </xf>
    <xf numFmtId="184" fontId="23" fillId="0" borderId="1" xfId="0" applyNumberFormat="1" applyFont="1" applyFill="1" applyBorder="1" applyAlignment="1">
      <alignment horizontal="center" vertical="center" wrapText="1"/>
    </xf>
    <xf numFmtId="187" fontId="1" fillId="0" borderId="6" xfId="2" applyNumberFormat="1" applyFont="1" applyFill="1" applyBorder="1" applyAlignment="1" applyProtection="1">
      <alignment horizontal="right" vertical="center"/>
      <protection locked="0"/>
    </xf>
    <xf numFmtId="187" fontId="1" fillId="0" borderId="7" xfId="2" applyNumberFormat="1" applyFont="1" applyFill="1" applyBorder="1" applyAlignment="1" applyProtection="1">
      <alignment horizontal="right" vertical="center"/>
      <protection locked="0"/>
    </xf>
    <xf numFmtId="187" fontId="1" fillId="0" borderId="6" xfId="0" applyNumberFormat="1" applyFont="1" applyFill="1" applyBorder="1" applyAlignment="1" applyProtection="1">
      <alignment horizontal="right" vertical="center"/>
      <protection locked="0"/>
    </xf>
    <xf numFmtId="187" fontId="1" fillId="0" borderId="7" xfId="0" applyNumberFormat="1" applyFont="1" applyFill="1" applyBorder="1" applyAlignment="1" applyProtection="1">
      <alignment horizontal="right" vertical="center"/>
      <protection locked="0"/>
    </xf>
    <xf numFmtId="185" fontId="23" fillId="0" borderId="1" xfId="0" applyNumberFormat="1" applyFont="1" applyFill="1" applyBorder="1" applyAlignment="1">
      <alignment horizontal="center" vertical="center" wrapText="1"/>
    </xf>
    <xf numFmtId="184" fontId="23" fillId="0" borderId="1" xfId="0" applyNumberFormat="1" applyFont="1" applyFill="1" applyBorder="1" applyAlignment="1">
      <alignment horizontal="center" vertical="center"/>
    </xf>
    <xf numFmtId="187" fontId="1" fillId="0" borderId="9" xfId="2" applyNumberFormat="1" applyFont="1" applyFill="1" applyBorder="1" applyAlignment="1" applyProtection="1">
      <alignment horizontal="right" vertical="center"/>
      <protection locked="0"/>
    </xf>
    <xf numFmtId="187" fontId="1" fillId="0" borderId="2" xfId="2" applyNumberFormat="1" applyFont="1" applyFill="1" applyBorder="1" applyAlignment="1" applyProtection="1">
      <alignment horizontal="right" vertical="center"/>
      <protection locked="0"/>
    </xf>
    <xf numFmtId="187" fontId="0" fillId="0" borderId="6" xfId="2" applyNumberFormat="1" applyFont="1" applyFill="1" applyBorder="1" applyAlignment="1" applyProtection="1">
      <alignment vertical="center"/>
    </xf>
    <xf numFmtId="187" fontId="0" fillId="0" borderId="7" xfId="2" applyNumberFormat="1" applyFont="1" applyFill="1" applyBorder="1" applyAlignment="1" applyProtection="1">
      <alignment vertical="center"/>
    </xf>
    <xf numFmtId="187" fontId="0" fillId="0" borderId="6" xfId="0" applyNumberFormat="1" applyFill="1" applyBorder="1">
      <alignment vertical="center"/>
    </xf>
    <xf numFmtId="187" fontId="0" fillId="0" borderId="7" xfId="0" applyNumberFormat="1" applyFill="1" applyBorder="1">
      <alignment vertical="center"/>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7" fontId="1" fillId="0" borderId="8" xfId="0" applyNumberFormat="1" applyFont="1" applyFill="1" applyBorder="1" applyProtection="1">
      <alignment vertical="center"/>
      <protection locked="0"/>
    </xf>
    <xf numFmtId="187" fontId="1" fillId="0" borderId="5" xfId="0" applyNumberFormat="1" applyFont="1" applyFill="1" applyBorder="1" applyProtection="1">
      <alignment vertical="center"/>
      <protection locked="0"/>
    </xf>
    <xf numFmtId="184" fontId="23" fillId="0" borderId="15" xfId="0" applyNumberFormat="1" applyFont="1" applyFill="1" applyBorder="1" applyAlignment="1">
      <alignment horizontal="center" vertical="center" wrapText="1"/>
    </xf>
    <xf numFmtId="185" fontId="1" fillId="0" borderId="6"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1" fillId="0" borderId="6" xfId="0" applyNumberFormat="1" applyFont="1" applyFill="1" applyBorder="1">
      <alignment vertical="center"/>
    </xf>
    <xf numFmtId="185" fontId="1" fillId="0" borderId="7" xfId="0" applyNumberFormat="1" applyFont="1" applyFill="1" applyBorder="1">
      <alignment vertical="center"/>
    </xf>
    <xf numFmtId="185" fontId="1" fillId="0" borderId="8" xfId="0" applyNumberFormat="1" applyFont="1" applyFill="1" applyBorder="1" applyProtection="1">
      <alignment vertical="center"/>
      <protection locked="0"/>
    </xf>
    <xf numFmtId="185" fontId="1" fillId="0" borderId="5" xfId="0" applyNumberFormat="1" applyFont="1" applyFill="1" applyBorder="1" applyProtection="1">
      <alignment vertical="center"/>
      <protection locked="0"/>
    </xf>
    <xf numFmtId="185" fontId="0" fillId="0" borderId="8" xfId="0" applyNumberFormat="1" applyFill="1" applyBorder="1" applyProtection="1">
      <alignment vertical="center"/>
      <protection locked="0"/>
    </xf>
    <xf numFmtId="185" fontId="0" fillId="0" borderId="5" xfId="0" applyNumberFormat="1" applyFill="1" applyBorder="1" applyProtection="1">
      <alignment vertical="center"/>
      <protection locked="0"/>
    </xf>
    <xf numFmtId="185" fontId="23" fillId="0" borderId="14" xfId="0" applyNumberFormat="1" applyFont="1" applyFill="1" applyBorder="1" applyAlignment="1">
      <alignment horizontal="center" vertical="center" wrapText="1"/>
    </xf>
    <xf numFmtId="185" fontId="23" fillId="0" borderId="13" xfId="0" applyNumberFormat="1" applyFont="1" applyFill="1" applyBorder="1" applyAlignment="1">
      <alignment horizontal="center" vertical="center" wrapText="1"/>
    </xf>
    <xf numFmtId="184" fontId="23" fillId="0" borderId="14" xfId="0" applyNumberFormat="1" applyFont="1" applyFill="1" applyBorder="1" applyAlignment="1">
      <alignment horizontal="center" vertical="center"/>
    </xf>
    <xf numFmtId="184" fontId="23" fillId="0" borderId="15" xfId="0" applyNumberFormat="1" applyFont="1" applyFill="1" applyBorder="1" applyAlignment="1">
      <alignment horizontal="center" vertical="center"/>
    </xf>
    <xf numFmtId="184" fontId="23" fillId="0" borderId="13" xfId="0" applyNumberFormat="1" applyFont="1" applyFill="1" applyBorder="1" applyAlignment="1">
      <alignment horizontal="center" vertical="center"/>
    </xf>
    <xf numFmtId="185" fontId="1" fillId="0" borderId="6" xfId="0" applyNumberFormat="1" applyFont="1" applyFill="1" applyBorder="1" applyAlignment="1">
      <alignment horizontal="right" vertical="center"/>
    </xf>
    <xf numFmtId="185" fontId="1" fillId="0" borderId="7" xfId="0" applyNumberFormat="1" applyFont="1" applyFill="1" applyBorder="1" applyAlignment="1">
      <alignment horizontal="right" vertical="center"/>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5" fontId="0" fillId="0" borderId="6" xfId="2" applyNumberFormat="1" applyFont="1" applyFill="1" applyBorder="1" applyAlignment="1">
      <alignment vertical="center"/>
    </xf>
    <xf numFmtId="185" fontId="0" fillId="0" borderId="7" xfId="2" applyNumberFormat="1" applyFont="1" applyFill="1" applyBorder="1" applyAlignment="1">
      <alignment vertical="center"/>
    </xf>
    <xf numFmtId="193" fontId="0" fillId="0" borderId="9" xfId="2" applyNumberFormat="1" applyFont="1" applyFill="1" applyBorder="1" applyAlignment="1">
      <alignment vertical="center"/>
    </xf>
    <xf numFmtId="193" fontId="0" fillId="0" borderId="2" xfId="2" applyNumberFormat="1" applyFont="1" applyFill="1" applyBorder="1" applyAlignment="1">
      <alignment vertical="center"/>
    </xf>
    <xf numFmtId="182" fontId="45" fillId="0" borderId="6" xfId="1" applyNumberFormat="1" applyFont="1" applyFill="1" applyBorder="1" applyAlignment="1">
      <alignment horizontal="right" vertical="center"/>
    </xf>
    <xf numFmtId="182" fontId="45" fillId="0" borderId="7" xfId="1" applyNumberFormat="1" applyFont="1" applyFill="1" applyBorder="1" applyAlignment="1">
      <alignment horizontal="right" vertical="center"/>
    </xf>
    <xf numFmtId="38" fontId="45" fillId="0" borderId="9" xfId="2" applyFont="1" applyFill="1" applyBorder="1" applyAlignment="1">
      <alignment horizontal="right" vertical="center"/>
    </xf>
    <xf numFmtId="38" fontId="45" fillId="0" borderId="2" xfId="2" applyFont="1" applyFill="1" applyBorder="1" applyAlignment="1">
      <alignment horizontal="right" vertical="center"/>
    </xf>
    <xf numFmtId="203" fontId="0" fillId="0" borderId="9" xfId="2" applyNumberFormat="1" applyFont="1" applyFill="1" applyBorder="1" applyAlignment="1">
      <alignment vertical="center"/>
    </xf>
    <xf numFmtId="203" fontId="0" fillId="0" borderId="2" xfId="2" applyNumberFormat="1" applyFont="1" applyFill="1" applyBorder="1" applyAlignment="1">
      <alignment vertical="center"/>
    </xf>
    <xf numFmtId="203" fontId="45" fillId="0" borderId="9" xfId="2" applyNumberFormat="1" applyFont="1" applyFill="1" applyBorder="1" applyAlignment="1">
      <alignment horizontal="right" vertical="center"/>
    </xf>
    <xf numFmtId="203" fontId="45" fillId="0" borderId="2" xfId="2" applyNumberFormat="1" applyFont="1" applyFill="1" applyBorder="1" applyAlignment="1">
      <alignment horizontal="right" vertical="center"/>
    </xf>
    <xf numFmtId="0" fontId="45" fillId="0" borderId="10" xfId="0" applyFont="1" applyFill="1" applyBorder="1" applyAlignment="1">
      <alignment horizontal="right" vertical="top"/>
    </xf>
    <xf numFmtId="0" fontId="45" fillId="0" borderId="0" xfId="0" applyFont="1" applyFill="1" applyAlignment="1">
      <alignment horizontal="left" vertical="center" wrapText="1"/>
    </xf>
    <xf numFmtId="0" fontId="49" fillId="0" borderId="6" xfId="0" applyFont="1" applyFill="1" applyBorder="1" applyAlignment="1">
      <alignment horizontal="center" vertical="center" shrinkToFit="1"/>
    </xf>
    <xf numFmtId="0" fontId="49" fillId="0" borderId="7" xfId="0" applyFont="1" applyFill="1" applyBorder="1" applyAlignment="1">
      <alignment horizontal="center" vertical="center" shrinkToFit="1"/>
    </xf>
    <xf numFmtId="0" fontId="49" fillId="0" borderId="9"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183" fontId="45" fillId="0" borderId="6" xfId="2" applyNumberFormat="1" applyFont="1" applyFill="1" applyBorder="1" applyAlignment="1">
      <alignment horizontal="right" vertical="center"/>
    </xf>
    <xf numFmtId="183" fontId="45" fillId="0" borderId="7" xfId="2" applyNumberFormat="1" applyFont="1" applyFill="1" applyBorder="1" applyAlignment="1">
      <alignment horizontal="right" vertical="center"/>
    </xf>
    <xf numFmtId="38" fontId="45" fillId="0" borderId="6" xfId="2" applyFont="1" applyFill="1" applyBorder="1" applyAlignment="1">
      <alignment vertical="center"/>
    </xf>
    <xf numFmtId="38" fontId="45" fillId="0" borderId="7" xfId="2" applyFont="1" applyFill="1" applyBorder="1" applyAlignment="1">
      <alignment vertical="center"/>
    </xf>
    <xf numFmtId="38" fontId="57" fillId="0" borderId="9" xfId="2" applyFont="1" applyFill="1" applyBorder="1" applyAlignment="1">
      <alignment horizontal="right" vertical="center"/>
    </xf>
    <xf numFmtId="38" fontId="57" fillId="0" borderId="2" xfId="2" applyFont="1" applyFill="1" applyBorder="1" applyAlignment="1">
      <alignment horizontal="right" vertical="center"/>
    </xf>
    <xf numFmtId="203" fontId="57" fillId="0" borderId="9" xfId="2" applyNumberFormat="1" applyFont="1" applyFill="1" applyBorder="1" applyAlignment="1">
      <alignment horizontal="right" vertical="center"/>
    </xf>
    <xf numFmtId="203" fontId="57" fillId="0" borderId="2" xfId="2" applyNumberFormat="1" applyFont="1" applyFill="1" applyBorder="1" applyAlignment="1">
      <alignment horizontal="right" vertical="center"/>
    </xf>
    <xf numFmtId="185" fontId="45" fillId="0" borderId="6" xfId="2" applyNumberFormat="1" applyFont="1" applyFill="1" applyBorder="1" applyAlignment="1">
      <alignment horizontal="right" vertical="center"/>
    </xf>
    <xf numFmtId="185" fontId="45" fillId="0" borderId="7" xfId="2" applyNumberFormat="1" applyFont="1" applyFill="1" applyBorder="1" applyAlignment="1">
      <alignment horizontal="right" vertical="center"/>
    </xf>
    <xf numFmtId="182" fontId="45" fillId="0" borderId="6" xfId="2" applyNumberFormat="1" applyFont="1" applyFill="1" applyBorder="1" applyAlignment="1">
      <alignment horizontal="right" vertical="center"/>
    </xf>
    <xf numFmtId="182" fontId="45" fillId="0" borderId="7" xfId="2" applyNumberFormat="1" applyFont="1" applyFill="1" applyBorder="1" applyAlignment="1">
      <alignment horizontal="right" vertical="center"/>
    </xf>
    <xf numFmtId="177" fontId="45" fillId="0" borderId="11" xfId="0" applyNumberFormat="1" applyFont="1" applyFill="1" applyBorder="1" applyAlignment="1">
      <alignment horizontal="right"/>
    </xf>
    <xf numFmtId="0" fontId="48" fillId="0" borderId="6"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9" xfId="0" applyFont="1" applyFill="1" applyBorder="1" applyAlignment="1">
      <alignment horizontal="center" vertical="center"/>
    </xf>
    <xf numFmtId="0" fontId="48" fillId="0" borderId="2" xfId="0" applyFont="1" applyFill="1" applyBorder="1" applyAlignment="1">
      <alignment horizontal="center" vertical="center"/>
    </xf>
    <xf numFmtId="0" fontId="49" fillId="0" borderId="6"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14" xfId="0" applyFont="1" applyFill="1" applyBorder="1" applyAlignment="1">
      <alignment horizontal="center" vertical="center" shrinkToFit="1"/>
    </xf>
    <xf numFmtId="0" fontId="49" fillId="0" borderId="15" xfId="0" applyFont="1" applyFill="1" applyBorder="1" applyAlignment="1">
      <alignment horizontal="center" vertical="center" shrinkToFit="1"/>
    </xf>
    <xf numFmtId="0" fontId="49" fillId="0" borderId="13" xfId="0" applyFont="1" applyFill="1" applyBorder="1" applyAlignment="1">
      <alignment horizontal="center" vertical="center" shrinkToFit="1"/>
    </xf>
    <xf numFmtId="0" fontId="50" fillId="0" borderId="6"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49" fillId="0" borderId="14" xfId="0" applyFont="1" applyFill="1" applyBorder="1" applyAlignment="1">
      <alignment horizontal="center" vertical="center"/>
    </xf>
    <xf numFmtId="0" fontId="49" fillId="0" borderId="13" xfId="0" applyFont="1" applyFill="1" applyBorder="1" applyAlignment="1">
      <alignment horizontal="center" vertical="center"/>
    </xf>
    <xf numFmtId="193" fontId="45" fillId="0" borderId="9" xfId="2" applyNumberFormat="1" applyFont="1" applyFill="1" applyBorder="1" applyAlignment="1">
      <alignment horizontal="right" vertical="center"/>
    </xf>
    <xf numFmtId="193" fontId="45" fillId="0" borderId="2" xfId="2" applyNumberFormat="1" applyFont="1" applyFill="1" applyBorder="1" applyAlignment="1">
      <alignment horizontal="right" vertical="center"/>
    </xf>
    <xf numFmtId="200" fontId="0" fillId="0" borderId="33" xfId="0" applyNumberFormat="1" applyFill="1" applyBorder="1" applyAlignment="1">
      <alignment horizontal="right" vertical="center"/>
    </xf>
    <xf numFmtId="201" fontId="0" fillId="0" borderId="48" xfId="0" applyNumberFormat="1" applyFill="1" applyBorder="1" applyAlignment="1">
      <alignment horizontal="right" vertical="center"/>
    </xf>
    <xf numFmtId="201" fontId="0" fillId="0" borderId="39" xfId="0" applyNumberFormat="1" applyFill="1" applyBorder="1" applyAlignment="1">
      <alignment horizontal="right" vertical="center"/>
    </xf>
    <xf numFmtId="200" fontId="0" fillId="0" borderId="33" xfId="0" applyNumberFormat="1" applyFill="1" applyBorder="1" applyAlignment="1">
      <alignment horizontal="center" vertical="center"/>
    </xf>
    <xf numFmtId="200" fontId="0" fillId="0" borderId="34" xfId="0" applyNumberFormat="1" applyFill="1" applyBorder="1" applyAlignment="1">
      <alignment horizontal="center" vertical="center"/>
    </xf>
    <xf numFmtId="187" fontId="1" fillId="0" borderId="1" xfId="2" applyNumberFormat="1" applyFont="1" applyFill="1" applyBorder="1" applyAlignment="1" applyProtection="1">
      <alignment horizontal="center" vertical="center"/>
      <protection locked="0"/>
    </xf>
    <xf numFmtId="187" fontId="24" fillId="0" borderId="1" xfId="2" applyNumberFormat="1" applyFont="1" applyFill="1" applyBorder="1" applyAlignment="1" applyProtection="1">
      <alignment horizontal="center" vertical="center"/>
      <protection locked="0"/>
    </xf>
    <xf numFmtId="185" fontId="1" fillId="0" borderId="1" xfId="2" applyNumberFormat="1" applyFont="1" applyFill="1" applyBorder="1" applyAlignment="1" applyProtection="1">
      <alignment horizontal="right" vertical="center"/>
      <protection locked="0"/>
    </xf>
    <xf numFmtId="185" fontId="0" fillId="0" borderId="1" xfId="0" applyNumberFormat="1" applyFont="1" applyFill="1" applyBorder="1" applyAlignment="1" applyProtection="1">
      <alignment horizontal="right" vertical="center"/>
      <protection locked="0"/>
    </xf>
    <xf numFmtId="187" fontId="25" fillId="0" borderId="1" xfId="2" applyNumberFormat="1" applyFont="1" applyFill="1" applyBorder="1" applyAlignment="1" applyProtection="1">
      <alignment horizontal="center" vertical="center"/>
      <protection locked="0"/>
    </xf>
    <xf numFmtId="179" fontId="1" fillId="0" borderId="1" xfId="1" applyNumberFormat="1" applyFont="1" applyFill="1" applyBorder="1" applyAlignment="1" applyProtection="1">
      <alignment horizontal="right" vertical="center"/>
      <protection locked="0"/>
    </xf>
    <xf numFmtId="187" fontId="23" fillId="0" borderId="14"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87" fontId="25" fillId="0" borderId="14" xfId="2" applyNumberFormat="1" applyFont="1" applyFill="1" applyBorder="1" applyAlignment="1" applyProtection="1">
      <alignment horizontal="center" vertical="center"/>
    </xf>
    <xf numFmtId="187" fontId="25" fillId="0" borderId="13" xfId="2" applyNumberFormat="1" applyFont="1" applyFill="1" applyBorder="1" applyAlignment="1" applyProtection="1">
      <alignment horizontal="center" vertical="center"/>
    </xf>
    <xf numFmtId="187" fontId="1" fillId="0" borderId="12" xfId="2" applyNumberFormat="1" applyFont="1" applyFill="1" applyBorder="1" applyAlignment="1" applyProtection="1">
      <alignment horizontal="center" vertical="center"/>
    </xf>
    <xf numFmtId="187" fontId="1" fillId="0" borderId="4" xfId="2" applyNumberFormat="1" applyFont="1" applyFill="1" applyBorder="1" applyAlignment="1" applyProtection="1">
      <alignment horizontal="center" vertical="center"/>
    </xf>
    <xf numFmtId="189" fontId="1" fillId="0" borderId="14"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200" fontId="0" fillId="0" borderId="40" xfId="0" applyNumberFormat="1" applyFill="1" applyBorder="1" applyAlignment="1">
      <alignment horizontal="center" vertical="center"/>
    </xf>
    <xf numFmtId="200" fontId="0" fillId="0" borderId="41" xfId="0" applyNumberFormat="1" applyFill="1" applyBorder="1" applyAlignment="1">
      <alignment horizontal="center" vertical="center"/>
    </xf>
    <xf numFmtId="201" fontId="0" fillId="0" borderId="42" xfId="0" applyNumberFormat="1" applyFill="1" applyBorder="1" applyAlignment="1">
      <alignment horizontal="center" vertical="center"/>
    </xf>
    <xf numFmtId="201" fontId="0" fillId="0" borderId="43" xfId="0" applyNumberFormat="1" applyFill="1" applyBorder="1" applyAlignment="1">
      <alignment horizontal="center" vertical="center"/>
    </xf>
    <xf numFmtId="200" fontId="0" fillId="0" borderId="37" xfId="0" applyNumberFormat="1" applyFill="1" applyBorder="1" applyAlignment="1">
      <alignment horizontal="center" vertical="center"/>
    </xf>
    <xf numFmtId="201" fontId="0" fillId="0" borderId="46" xfId="0" applyNumberFormat="1" applyFill="1" applyBorder="1">
      <alignment vertical="center"/>
    </xf>
    <xf numFmtId="201" fontId="0" fillId="0" borderId="47" xfId="0" applyNumberFormat="1" applyFill="1" applyBorder="1">
      <alignment vertical="center"/>
    </xf>
    <xf numFmtId="200" fontId="0" fillId="0" borderId="38" xfId="0" applyNumberFormat="1" applyFill="1" applyBorder="1" applyAlignment="1">
      <alignment horizontal="center" vertical="center"/>
    </xf>
    <xf numFmtId="200" fontId="0" fillId="0" borderId="37" xfId="0" applyNumberFormat="1" applyFont="1" applyFill="1" applyBorder="1" applyAlignment="1">
      <alignment horizontal="center" vertical="center"/>
    </xf>
    <xf numFmtId="200" fontId="0" fillId="0" borderId="38" xfId="0" applyNumberFormat="1" applyFont="1" applyFill="1" applyBorder="1" applyAlignment="1">
      <alignment horizontal="center" vertical="center"/>
    </xf>
    <xf numFmtId="200" fontId="0" fillId="0" borderId="33" xfId="0" applyNumberFormat="1" applyFont="1" applyFill="1" applyBorder="1" applyAlignment="1">
      <alignment horizontal="center" vertical="center"/>
    </xf>
    <xf numFmtId="200" fontId="0" fillId="0" borderId="34" xfId="0" applyNumberFormat="1" applyFont="1" applyFill="1" applyBorder="1" applyAlignment="1">
      <alignment horizontal="center" vertical="center"/>
    </xf>
    <xf numFmtId="200" fontId="0" fillId="0" borderId="33" xfId="0" applyNumberFormat="1" applyFont="1" applyFill="1" applyBorder="1" applyAlignment="1">
      <alignment horizontal="right" vertical="center"/>
    </xf>
    <xf numFmtId="201" fontId="0" fillId="0" borderId="33" xfId="0" applyNumberFormat="1" applyFont="1" applyFill="1" applyBorder="1" applyAlignment="1">
      <alignment horizontal="center" vertical="center"/>
    </xf>
    <xf numFmtId="200" fontId="0" fillId="0" borderId="35" xfId="0" applyNumberFormat="1" applyFont="1" applyFill="1" applyBorder="1" applyAlignment="1">
      <alignment horizontal="center" vertical="center"/>
    </xf>
    <xf numFmtId="200" fontId="0" fillId="0" borderId="36" xfId="0" applyNumberFormat="1" applyFont="1" applyFill="1" applyBorder="1" applyAlignment="1">
      <alignment horizontal="center" vertical="center"/>
    </xf>
    <xf numFmtId="201" fontId="0" fillId="0" borderId="32" xfId="0" applyNumberFormat="1" applyFill="1" applyBorder="1" applyAlignment="1">
      <alignment horizontal="center" vertical="center"/>
    </xf>
    <xf numFmtId="201" fontId="0" fillId="0" borderId="39" xfId="0" applyNumberFormat="1" applyFill="1" applyBorder="1" applyAlignment="1">
      <alignment horizontal="center" vertical="center"/>
    </xf>
    <xf numFmtId="201" fontId="0" fillId="0" borderId="33" xfId="0" applyNumberFormat="1" applyFill="1" applyBorder="1" applyAlignment="1">
      <alignment horizontal="center" vertical="center"/>
    </xf>
    <xf numFmtId="179" fontId="1" fillId="0" borderId="14" xfId="1" applyNumberFormat="1" applyFont="1" applyFill="1" applyBorder="1" applyAlignment="1" applyProtection="1">
      <alignment horizontal="right" vertical="center"/>
      <protection locked="0"/>
    </xf>
    <xf numFmtId="179" fontId="1" fillId="0" borderId="13" xfId="1" applyNumberFormat="1" applyFont="1" applyFill="1" applyBorder="1" applyAlignment="1" applyProtection="1">
      <alignment horizontal="right" vertical="center"/>
      <protection locked="0"/>
    </xf>
    <xf numFmtId="38" fontId="1" fillId="0" borderId="14" xfId="2" applyFont="1" applyFill="1" applyBorder="1" applyAlignment="1" applyProtection="1">
      <alignment horizontal="right" vertical="center"/>
      <protection locked="0"/>
    </xf>
    <xf numFmtId="38" fontId="1" fillId="0" borderId="13" xfId="2" applyFont="1" applyFill="1" applyBorder="1" applyAlignment="1" applyProtection="1">
      <alignment horizontal="right" vertical="center"/>
      <protection locked="0"/>
    </xf>
    <xf numFmtId="38" fontId="10" fillId="0" borderId="1" xfId="2" applyFont="1" applyFill="1" applyBorder="1" applyAlignment="1" applyProtection="1">
      <alignment horizontal="right" vertical="center"/>
      <protection locked="0"/>
    </xf>
    <xf numFmtId="38" fontId="1" fillId="0" borderId="1" xfId="2" applyFont="1" applyFill="1" applyBorder="1" applyAlignment="1" applyProtection="1">
      <alignment horizontal="right" vertical="center"/>
      <protection locked="0"/>
    </xf>
    <xf numFmtId="38" fontId="1" fillId="0" borderId="15" xfId="2" applyFont="1" applyFill="1" applyBorder="1" applyAlignment="1" applyProtection="1">
      <alignment horizontal="right" vertical="center"/>
      <protection locked="0"/>
    </xf>
    <xf numFmtId="200" fontId="0" fillId="0" borderId="40" xfId="0" applyNumberFormat="1" applyFont="1" applyFill="1" applyBorder="1" applyAlignment="1">
      <alignment horizontal="center" vertical="center"/>
    </xf>
    <xf numFmtId="200" fontId="0" fillId="0" borderId="41" xfId="0" applyNumberFormat="1" applyFont="1" applyFill="1" applyBorder="1" applyAlignment="1">
      <alignment horizontal="center" vertical="center"/>
    </xf>
    <xf numFmtId="201" fontId="0" fillId="0" borderId="42" xfId="0" applyNumberFormat="1" applyFont="1" applyFill="1" applyBorder="1" applyAlignment="1">
      <alignment horizontal="center" vertical="center"/>
    </xf>
    <xf numFmtId="201" fontId="0" fillId="0" borderId="43" xfId="0" applyNumberFormat="1" applyFont="1" applyFill="1" applyBorder="1" applyAlignment="1">
      <alignment horizontal="center" vertical="center"/>
    </xf>
    <xf numFmtId="201" fontId="0" fillId="0" borderId="32" xfId="0" applyNumberFormat="1" applyFont="1" applyFill="1" applyBorder="1" applyAlignment="1">
      <alignment horizontal="center" vertical="center"/>
    </xf>
    <xf numFmtId="201" fontId="0" fillId="0" borderId="39" xfId="0" applyNumberFormat="1" applyFont="1" applyFill="1" applyBorder="1" applyAlignment="1">
      <alignment horizontal="center" vertical="center"/>
    </xf>
    <xf numFmtId="200" fontId="0" fillId="0" borderId="44" xfId="0" applyNumberFormat="1" applyFont="1" applyFill="1" applyBorder="1" applyAlignment="1">
      <alignment horizontal="center" vertical="center"/>
    </xf>
    <xf numFmtId="200" fontId="0" fillId="0" borderId="45" xfId="0" applyNumberFormat="1" applyFont="1" applyFill="1" applyBorder="1" applyAlignment="1">
      <alignment horizontal="center" vertical="center"/>
    </xf>
    <xf numFmtId="201" fontId="0" fillId="0" borderId="46" xfId="0" applyNumberFormat="1" applyFont="1" applyFill="1" applyBorder="1">
      <alignment vertical="center"/>
    </xf>
    <xf numFmtId="201" fontId="0" fillId="0" borderId="47" xfId="0" applyNumberFormat="1" applyFont="1" applyFill="1" applyBorder="1">
      <alignment vertical="center"/>
    </xf>
    <xf numFmtId="201" fontId="0" fillId="0" borderId="48" xfId="0" applyNumberFormat="1" applyFont="1" applyFill="1" applyBorder="1" applyAlignment="1">
      <alignment horizontal="right" vertical="center"/>
    </xf>
    <xf numFmtId="201" fontId="0" fillId="0" borderId="39" xfId="0" applyNumberFormat="1" applyFont="1" applyFill="1" applyBorder="1" applyAlignment="1">
      <alignment horizontal="right" vertical="center"/>
    </xf>
    <xf numFmtId="189" fontId="0" fillId="0" borderId="0" xfId="2" applyNumberFormat="1" applyFont="1" applyFill="1" applyBorder="1" applyAlignment="1">
      <alignment vertical="center"/>
    </xf>
    <xf numFmtId="184" fontId="23" fillId="0" borderId="23" xfId="0" applyNumberFormat="1" applyFont="1" applyFill="1" applyBorder="1" applyAlignment="1">
      <alignment horizontal="left" vertical="center" wrapText="1"/>
    </xf>
    <xf numFmtId="184" fontId="23" fillId="0" borderId="24" xfId="0" applyNumberFormat="1" applyFont="1" applyFill="1" applyBorder="1" applyAlignment="1">
      <alignment horizontal="left" vertical="center" wrapText="1"/>
    </xf>
    <xf numFmtId="184" fontId="23" fillId="0" borderId="25" xfId="0" applyNumberFormat="1" applyFont="1" applyFill="1" applyBorder="1" applyAlignment="1">
      <alignment horizontal="left" vertical="center" wrapText="1"/>
    </xf>
    <xf numFmtId="187" fontId="10" fillId="0" borderId="1" xfId="0" applyNumberFormat="1" applyFont="1" applyFill="1" applyBorder="1" applyAlignment="1">
      <alignment horizontal="center" vertical="center"/>
    </xf>
    <xf numFmtId="184" fontId="23" fillId="0" borderId="10" xfId="0" applyNumberFormat="1" applyFont="1" applyFill="1" applyBorder="1" applyAlignment="1">
      <alignment horizontal="center" vertical="center" wrapText="1"/>
    </xf>
    <xf numFmtId="184" fontId="20" fillId="0" borderId="16" xfId="0" applyNumberFormat="1" applyFont="1" applyFill="1" applyBorder="1" applyAlignment="1">
      <alignment horizontal="left" vertical="center" wrapText="1"/>
    </xf>
    <xf numFmtId="187" fontId="0" fillId="0" borderId="12" xfId="2" applyNumberFormat="1" applyFont="1" applyFill="1" applyBorder="1" applyAlignment="1" applyProtection="1">
      <alignment horizontal="center" vertical="center"/>
    </xf>
    <xf numFmtId="187" fontId="0" fillId="0" borderId="4" xfId="2" applyNumberFormat="1" applyFont="1" applyFill="1" applyBorder="1" applyAlignment="1" applyProtection="1">
      <alignment horizontal="center" vertical="center"/>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9" fontId="1" fillId="0" borderId="9" xfId="2" applyNumberFormat="1" applyFont="1" applyFill="1" applyBorder="1" applyAlignment="1" applyProtection="1">
      <alignment horizontal="right" vertical="center"/>
      <protection locked="0"/>
    </xf>
    <xf numFmtId="189" fontId="1" fillId="0" borderId="2" xfId="2" applyNumberFormat="1" applyFont="1" applyFill="1" applyBorder="1" applyAlignment="1" applyProtection="1">
      <alignment horizontal="right" vertical="center"/>
      <protection locked="0"/>
    </xf>
    <xf numFmtId="189" fontId="1" fillId="0" borderId="6"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vertical="center"/>
      <protection locked="0"/>
    </xf>
    <xf numFmtId="185" fontId="1" fillId="0" borderId="13" xfId="2" applyNumberFormat="1" applyFont="1" applyFill="1" applyBorder="1" applyAlignment="1" applyProtection="1">
      <alignment vertical="center"/>
      <protection locked="0"/>
    </xf>
    <xf numFmtId="189" fontId="1" fillId="0" borderId="14" xfId="2" applyNumberFormat="1" applyFont="1" applyFill="1" applyBorder="1" applyAlignment="1" applyProtection="1">
      <alignment vertical="center"/>
      <protection locked="0"/>
    </xf>
    <xf numFmtId="189" fontId="1" fillId="0" borderId="13" xfId="2" applyNumberFormat="1" applyFont="1" applyFill="1" applyBorder="1" applyAlignment="1" applyProtection="1">
      <alignmen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7" fontId="0" fillId="0" borderId="14" xfId="2" applyNumberFormat="1" applyFont="1" applyFill="1" applyBorder="1" applyAlignment="1" applyProtection="1">
      <alignment horizontal="center" vertical="center"/>
      <protection locked="0"/>
    </xf>
    <xf numFmtId="187" fontId="0" fillId="0" borderId="13" xfId="2" applyNumberFormat="1" applyFont="1" applyFill="1" applyBorder="1" applyAlignment="1" applyProtection="1">
      <alignment horizontal="center" vertical="center"/>
      <protection locked="0"/>
    </xf>
    <xf numFmtId="188" fontId="1" fillId="0" borderId="9" xfId="2" applyNumberFormat="1" applyFont="1" applyFill="1" applyBorder="1" applyAlignment="1">
      <alignment horizontal="right" vertical="center"/>
    </xf>
    <xf numFmtId="188" fontId="1" fillId="0" borderId="2" xfId="2" applyNumberFormat="1" applyFont="1" applyFill="1" applyBorder="1" applyAlignment="1">
      <alignment horizontal="right" vertical="center"/>
    </xf>
    <xf numFmtId="187" fontId="1" fillId="0" borderId="9" xfId="2" applyNumberFormat="1" applyFont="1" applyFill="1" applyBorder="1" applyAlignment="1">
      <alignment horizontal="center" vertical="center"/>
    </xf>
    <xf numFmtId="187" fontId="1" fillId="0" borderId="11" xfId="2" applyNumberFormat="1" applyFont="1" applyFill="1" applyBorder="1" applyAlignment="1">
      <alignment horizontal="center" vertical="center"/>
    </xf>
    <xf numFmtId="187" fontId="1" fillId="0" borderId="2" xfId="2" applyNumberFormat="1" applyFont="1" applyFill="1" applyBorder="1" applyAlignment="1">
      <alignment horizontal="center" vertical="center"/>
    </xf>
    <xf numFmtId="185" fontId="0" fillId="0" borderId="9" xfId="0" applyNumberFormat="1" applyFont="1" applyFill="1" applyBorder="1" applyAlignment="1">
      <alignment horizontal="right" vertical="center"/>
    </xf>
    <xf numFmtId="185" fontId="0" fillId="0" borderId="2" xfId="0" applyNumberFormat="1" applyFont="1" applyFill="1" applyBorder="1" applyAlignment="1">
      <alignment horizontal="right" vertical="center"/>
    </xf>
    <xf numFmtId="187" fontId="1" fillId="0" borderId="4" xfId="2" applyNumberFormat="1" applyFont="1" applyFill="1" applyBorder="1" applyAlignment="1">
      <alignment horizontal="center" vertical="center"/>
    </xf>
    <xf numFmtId="187" fontId="0" fillId="0" borderId="9" xfId="0" applyNumberFormat="1" applyFont="1" applyFill="1" applyBorder="1" applyAlignment="1">
      <alignment horizontal="right" vertical="center"/>
    </xf>
    <xf numFmtId="187" fontId="0" fillId="0" borderId="2" xfId="0" applyNumberFormat="1" applyFont="1" applyFill="1" applyBorder="1" applyAlignment="1">
      <alignment horizontal="right" vertical="center"/>
    </xf>
    <xf numFmtId="191" fontId="1" fillId="0" borderId="9" xfId="2" applyNumberFormat="1" applyFont="1" applyFill="1" applyBorder="1" applyAlignment="1">
      <alignment horizontal="right" vertical="center"/>
    </xf>
    <xf numFmtId="191" fontId="1" fillId="0" borderId="2" xfId="2" applyNumberFormat="1" applyFont="1" applyFill="1" applyBorder="1" applyAlignment="1">
      <alignment horizontal="right" vertical="center"/>
    </xf>
    <xf numFmtId="188" fontId="0" fillId="0" borderId="9" xfId="0" applyNumberFormat="1" applyFont="1" applyFill="1" applyBorder="1" applyAlignment="1">
      <alignment horizontal="right" vertical="center"/>
    </xf>
    <xf numFmtId="188" fontId="0" fillId="0" borderId="2" xfId="0" applyNumberFormat="1" applyFont="1" applyFill="1" applyBorder="1" applyAlignment="1">
      <alignment horizontal="right"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7" fontId="1" fillId="0" borderId="3"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 fillId="0" borderId="8" xfId="2" applyNumberFormat="1" applyFont="1" applyFill="1" applyBorder="1" applyAlignment="1">
      <alignment horizontal="center" vertical="center"/>
    </xf>
    <xf numFmtId="187" fontId="10" fillId="0" borderId="1" xfId="0" applyNumberFormat="1" applyFont="1" applyFill="1" applyBorder="1" applyAlignment="1">
      <alignment horizontal="center" vertical="center" wrapText="1"/>
    </xf>
    <xf numFmtId="184" fontId="14" fillId="0" borderId="17" xfId="0" applyNumberFormat="1" applyFont="1" applyFill="1" applyBorder="1" applyAlignment="1">
      <alignment horizontal="left" vertical="center" wrapText="1"/>
    </xf>
    <xf numFmtId="184" fontId="14" fillId="0" borderId="18" xfId="0" applyNumberFormat="1" applyFont="1" applyFill="1" applyBorder="1" applyAlignment="1">
      <alignment horizontal="left" vertical="center" wrapText="1"/>
    </xf>
    <xf numFmtId="184" fontId="14" fillId="0" borderId="19" xfId="0" applyNumberFormat="1" applyFont="1" applyFill="1" applyBorder="1" applyAlignment="1">
      <alignment horizontal="left" vertical="center" wrapText="1"/>
    </xf>
    <xf numFmtId="184" fontId="14" fillId="0" borderId="20" xfId="0" applyNumberFormat="1" applyFont="1" applyFill="1" applyBorder="1" applyAlignment="1">
      <alignment horizontal="left" vertical="center" wrapText="1"/>
    </xf>
    <xf numFmtId="187" fontId="0" fillId="0" borderId="1" xfId="2" applyNumberFormat="1" applyFont="1" applyFill="1" applyBorder="1" applyAlignment="1" applyProtection="1">
      <alignment horizontal="center" vertical="center"/>
      <protection locked="0"/>
    </xf>
    <xf numFmtId="185" fontId="14" fillId="0" borderId="6" xfId="0" applyNumberFormat="1" applyFont="1" applyFill="1" applyBorder="1" applyAlignment="1">
      <alignment horizontal="center" vertical="center" wrapText="1"/>
    </xf>
    <xf numFmtId="185" fontId="14" fillId="0" borderId="7" xfId="0" applyNumberFormat="1" applyFont="1" applyFill="1" applyBorder="1" applyAlignment="1">
      <alignment horizontal="center" vertical="center" wrapText="1"/>
    </xf>
    <xf numFmtId="185" fontId="14" fillId="0" borderId="9" xfId="0" applyNumberFormat="1" applyFont="1" applyFill="1" applyBorder="1" applyAlignment="1">
      <alignment horizontal="center" vertical="center" wrapText="1"/>
    </xf>
    <xf numFmtId="185" fontId="14" fillId="0" borderId="2" xfId="0" applyNumberFormat="1" applyFont="1" applyFill="1" applyBorder="1" applyAlignment="1">
      <alignment horizontal="center" vertical="center" wrapText="1"/>
    </xf>
    <xf numFmtId="184" fontId="14" fillId="0" borderId="15" xfId="0" applyNumberFormat="1" applyFont="1" applyFill="1" applyBorder="1" applyAlignment="1">
      <alignment horizontal="center" vertical="center" wrapText="1"/>
    </xf>
    <xf numFmtId="184" fontId="14" fillId="0" borderId="14"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5" fontId="0" fillId="0" borderId="1" xfId="0" applyNumberFormat="1" applyFill="1" applyBorder="1" applyAlignment="1" applyProtection="1">
      <alignment horizontal="right" vertical="center"/>
      <protection locked="0"/>
    </xf>
    <xf numFmtId="184" fontId="14" fillId="0" borderId="23" xfId="0" applyNumberFormat="1" applyFont="1" applyFill="1" applyBorder="1" applyAlignment="1">
      <alignment horizontal="left" vertical="center" wrapText="1"/>
    </xf>
    <xf numFmtId="184" fontId="14" fillId="0" borderId="24" xfId="0" applyNumberFormat="1" applyFont="1" applyFill="1" applyBorder="1" applyAlignment="1">
      <alignment horizontal="left" vertical="center" wrapText="1"/>
    </xf>
    <xf numFmtId="184" fontId="14" fillId="0" borderId="25" xfId="0" applyNumberFormat="1" applyFont="1" applyFill="1" applyBorder="1" applyAlignment="1">
      <alignment horizontal="left" vertical="center" wrapText="1"/>
    </xf>
    <xf numFmtId="187" fontId="0" fillId="0" borderId="12" xfId="2" applyNumberFormat="1" applyFont="1" applyFill="1" applyBorder="1" applyAlignment="1" applyProtection="1">
      <alignment horizontal="center" vertical="center"/>
      <protection locked="0"/>
    </xf>
    <xf numFmtId="187" fontId="0" fillId="0" borderId="4" xfId="2" applyNumberFormat="1" applyFont="1" applyFill="1" applyBorder="1" applyAlignment="1" applyProtection="1">
      <alignment horizontal="center" vertical="center"/>
      <protection locked="0"/>
    </xf>
    <xf numFmtId="187" fontId="1" fillId="0" borderId="4" xfId="2" applyNumberFormat="1" applyFont="1" applyFill="1" applyBorder="1" applyAlignment="1" applyProtection="1">
      <alignment horizontal="center" vertical="center"/>
      <protection locked="0"/>
    </xf>
    <xf numFmtId="187" fontId="0" fillId="0" borderId="8" xfId="2"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7" fontId="1" fillId="0" borderId="87" xfId="2" applyNumberFormat="1" applyFont="1" applyFill="1" applyBorder="1" applyAlignment="1" applyProtection="1">
      <alignment horizontal="center" vertical="center" wrapText="1"/>
      <protection locked="0"/>
    </xf>
    <xf numFmtId="187" fontId="1" fillId="0" borderId="4" xfId="2" applyNumberFormat="1" applyFont="1" applyFill="1" applyBorder="1" applyAlignment="1" applyProtection="1">
      <alignment horizontal="center" vertical="center" wrapText="1"/>
      <protection locked="0"/>
    </xf>
    <xf numFmtId="187" fontId="1" fillId="0" borderId="31" xfId="2" applyNumberFormat="1" applyFont="1" applyFill="1" applyBorder="1" applyAlignment="1" applyProtection="1">
      <alignment horizontal="center" vertical="center"/>
      <protection locked="0"/>
    </xf>
    <xf numFmtId="0" fontId="10" fillId="0" borderId="24" xfId="0" applyFont="1" applyFill="1" applyBorder="1" applyAlignment="1">
      <alignment vertical="center"/>
    </xf>
    <xf numFmtId="0" fontId="10" fillId="0" borderId="25" xfId="0" applyFont="1" applyFill="1" applyBorder="1" applyAlignment="1">
      <alignment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4" fillId="0" borderId="15"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cellXfs>
  <cellStyles count="15">
    <cellStyle name="パーセント" xfId="1" builtinId="5"/>
    <cellStyle name="ハイパーリンク" xfId="14" builtinId="8"/>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'12人口(4)(5)（グラフ）'!$L$4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'12人口(4)(5)（グラフ）'!$W$3:$AP$3</c:f>
              <c:strCache>
                <c:ptCount val="20"/>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pt idx="13">
                  <c:v>30年</c:v>
                </c:pt>
                <c:pt idx="14">
                  <c:v>元年</c:v>
                </c:pt>
                <c:pt idx="15">
                  <c:v>2年</c:v>
                </c:pt>
                <c:pt idx="16">
                  <c:v>3年</c:v>
                </c:pt>
                <c:pt idx="17">
                  <c:v>4年</c:v>
                </c:pt>
                <c:pt idx="18">
                  <c:v>5年</c:v>
                </c:pt>
                <c:pt idx="19">
                  <c:v>6年</c:v>
                </c:pt>
              </c:strCache>
            </c:strRef>
          </c:cat>
          <c:val>
            <c:numRef>
              <c:f>'12人口(4)(5)（グラフ）'!$W$4:$AP$4</c:f>
              <c:numCache>
                <c:formatCode>#,##0_);[Red]\(#,##0\)</c:formatCode>
                <c:ptCount val="20"/>
                <c:pt idx="0">
                  <c:v>866</c:v>
                </c:pt>
                <c:pt idx="1">
                  <c:v>942</c:v>
                </c:pt>
                <c:pt idx="2">
                  <c:v>885</c:v>
                </c:pt>
                <c:pt idx="3">
                  <c:v>1026</c:v>
                </c:pt>
                <c:pt idx="4">
                  <c:v>948</c:v>
                </c:pt>
                <c:pt idx="5">
                  <c:v>953</c:v>
                </c:pt>
                <c:pt idx="6">
                  <c:v>970</c:v>
                </c:pt>
                <c:pt idx="7">
                  <c:v>1059</c:v>
                </c:pt>
                <c:pt idx="8">
                  <c:v>982</c:v>
                </c:pt>
                <c:pt idx="9">
                  <c:v>1003</c:v>
                </c:pt>
                <c:pt idx="10">
                  <c:v>1054</c:v>
                </c:pt>
                <c:pt idx="11">
                  <c:v>1044</c:v>
                </c:pt>
                <c:pt idx="12">
                  <c:v>1034</c:v>
                </c:pt>
                <c:pt idx="13">
                  <c:v>977</c:v>
                </c:pt>
                <c:pt idx="14">
                  <c:v>913</c:v>
                </c:pt>
                <c:pt idx="15">
                  <c:v>885</c:v>
                </c:pt>
                <c:pt idx="16">
                  <c:v>895</c:v>
                </c:pt>
                <c:pt idx="17">
                  <c:v>841</c:v>
                </c:pt>
                <c:pt idx="18" formatCode="General">
                  <c:v>844</c:v>
                </c:pt>
                <c:pt idx="19" formatCode="General">
                  <c:v>800</c:v>
                </c:pt>
              </c:numCache>
            </c:numRef>
          </c:val>
          <c:extLst>
            <c:ext xmlns:c16="http://schemas.microsoft.com/office/drawing/2014/chart" uri="{C3380CC4-5D6E-409C-BE32-E72D297353CC}">
              <c16:uniqueId val="{00000000-4F5F-4D76-9429-05886F9CAC65}"/>
            </c:ext>
          </c:extLst>
        </c:ser>
        <c:ser>
          <c:idx val="0"/>
          <c:order val="1"/>
          <c:tx>
            <c:strRef>
              <c:f>'12人口(4)(5)（グラフ）'!$L$5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'12人口(4)(5)（グラフ）'!$W$3:$AP$3</c:f>
              <c:strCache>
                <c:ptCount val="20"/>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pt idx="13">
                  <c:v>30年</c:v>
                </c:pt>
                <c:pt idx="14">
                  <c:v>元年</c:v>
                </c:pt>
                <c:pt idx="15">
                  <c:v>2年</c:v>
                </c:pt>
                <c:pt idx="16">
                  <c:v>3年</c:v>
                </c:pt>
                <c:pt idx="17">
                  <c:v>4年</c:v>
                </c:pt>
                <c:pt idx="18">
                  <c:v>5年</c:v>
                </c:pt>
                <c:pt idx="19">
                  <c:v>6年</c:v>
                </c:pt>
              </c:strCache>
            </c:strRef>
          </c:cat>
          <c:val>
            <c:numRef>
              <c:f>'12人口(4)(5)（グラフ）'!$W$5:$AP$5</c:f>
              <c:numCache>
                <c:formatCode>#,##0_);[Red]\(#,##0\)</c:formatCode>
                <c:ptCount val="20"/>
                <c:pt idx="0">
                  <c:v>414</c:v>
                </c:pt>
                <c:pt idx="1">
                  <c:v>391</c:v>
                </c:pt>
                <c:pt idx="2">
                  <c:v>416</c:v>
                </c:pt>
                <c:pt idx="3">
                  <c:v>514</c:v>
                </c:pt>
                <c:pt idx="4">
                  <c:v>444</c:v>
                </c:pt>
                <c:pt idx="5">
                  <c:v>483</c:v>
                </c:pt>
                <c:pt idx="6">
                  <c:v>473</c:v>
                </c:pt>
                <c:pt idx="7">
                  <c:v>495</c:v>
                </c:pt>
                <c:pt idx="8">
                  <c:v>545</c:v>
                </c:pt>
                <c:pt idx="9">
                  <c:v>530</c:v>
                </c:pt>
                <c:pt idx="10">
                  <c:v>546</c:v>
                </c:pt>
                <c:pt idx="11">
                  <c:v>565</c:v>
                </c:pt>
                <c:pt idx="12">
                  <c:v>582</c:v>
                </c:pt>
                <c:pt idx="13">
                  <c:v>598</c:v>
                </c:pt>
                <c:pt idx="14">
                  <c:v>623</c:v>
                </c:pt>
                <c:pt idx="15">
                  <c:v>568</c:v>
                </c:pt>
                <c:pt idx="16">
                  <c:v>651</c:v>
                </c:pt>
                <c:pt idx="17">
                  <c:v>716</c:v>
                </c:pt>
                <c:pt idx="18" formatCode="General">
                  <c:v>745</c:v>
                </c:pt>
                <c:pt idx="19" formatCode="General">
                  <c:v>713</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'12人口(4)(5)（グラフ）'!$L$6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'12人口(4)(5)（グラフ）'!$W$3:$AP$3</c:f>
              <c:strCache>
                <c:ptCount val="20"/>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pt idx="13">
                  <c:v>30年</c:v>
                </c:pt>
                <c:pt idx="14">
                  <c:v>元年</c:v>
                </c:pt>
                <c:pt idx="15">
                  <c:v>2年</c:v>
                </c:pt>
                <c:pt idx="16">
                  <c:v>3年</c:v>
                </c:pt>
                <c:pt idx="17">
                  <c:v>4年</c:v>
                </c:pt>
                <c:pt idx="18">
                  <c:v>5年</c:v>
                </c:pt>
                <c:pt idx="19">
                  <c:v>6年</c:v>
                </c:pt>
              </c:strCache>
            </c:strRef>
          </c:cat>
          <c:val>
            <c:numRef>
              <c:f>'12人口(4)(5)（グラフ）'!$W$6:$AP$6</c:f>
              <c:numCache>
                <c:formatCode>#,##0_);[Red]\(#,##0\)</c:formatCode>
                <c:ptCount val="20"/>
                <c:pt idx="0">
                  <c:v>5278</c:v>
                </c:pt>
                <c:pt idx="1">
                  <c:v>5193</c:v>
                </c:pt>
                <c:pt idx="2">
                  <c:v>5142</c:v>
                </c:pt>
                <c:pt idx="3">
                  <c:v>5519</c:v>
                </c:pt>
                <c:pt idx="4">
                  <c:v>4911</c:v>
                </c:pt>
                <c:pt idx="5">
                  <c:v>5081</c:v>
                </c:pt>
                <c:pt idx="6">
                  <c:v>5390</c:v>
                </c:pt>
                <c:pt idx="7">
                  <c:v>5234</c:v>
                </c:pt>
                <c:pt idx="8">
                  <c:v>4795</c:v>
                </c:pt>
                <c:pt idx="9">
                  <c:v>5028</c:v>
                </c:pt>
                <c:pt idx="10">
                  <c:v>5015</c:v>
                </c:pt>
                <c:pt idx="11">
                  <c:v>5157</c:v>
                </c:pt>
                <c:pt idx="12">
                  <c:v>5144</c:v>
                </c:pt>
                <c:pt idx="13">
                  <c:v>5318</c:v>
                </c:pt>
                <c:pt idx="14">
                  <c:v>5741</c:v>
                </c:pt>
                <c:pt idx="15">
                  <c:v>5354</c:v>
                </c:pt>
                <c:pt idx="16">
                  <c:v>4995</c:v>
                </c:pt>
                <c:pt idx="17">
                  <c:v>5355</c:v>
                </c:pt>
                <c:pt idx="18" formatCode="General">
                  <c:v>5079</c:v>
                </c:pt>
                <c:pt idx="19" formatCode="General">
                  <c:v>5111</c:v>
                </c:pt>
              </c:numCache>
            </c:numRef>
          </c:val>
          <c:smooth val="0"/>
          <c:extLst>
            <c:ext xmlns:c16="http://schemas.microsoft.com/office/drawing/2014/chart" uri="{C3380CC4-5D6E-409C-BE32-E72D297353CC}">
              <c16:uniqueId val="{00000002-4F5F-4D76-9429-05886F9CAC65}"/>
            </c:ext>
          </c:extLst>
        </c:ser>
        <c:ser>
          <c:idx val="3"/>
          <c:order val="3"/>
          <c:tx>
            <c:strRef>
              <c:f>'12人口(4)(5)（グラフ）'!$L$7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'12人口(4)(5)（グラフ）'!$W$3:$AP$3</c:f>
              <c:strCache>
                <c:ptCount val="20"/>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pt idx="13">
                  <c:v>30年</c:v>
                </c:pt>
                <c:pt idx="14">
                  <c:v>元年</c:v>
                </c:pt>
                <c:pt idx="15">
                  <c:v>2年</c:v>
                </c:pt>
                <c:pt idx="16">
                  <c:v>3年</c:v>
                </c:pt>
                <c:pt idx="17">
                  <c:v>4年</c:v>
                </c:pt>
                <c:pt idx="18">
                  <c:v>5年</c:v>
                </c:pt>
                <c:pt idx="19">
                  <c:v>6年</c:v>
                </c:pt>
              </c:strCache>
            </c:strRef>
          </c:cat>
          <c:val>
            <c:numRef>
              <c:f>'12人口(4)(5)（グラフ）'!$W$7:$AP$7</c:f>
              <c:numCache>
                <c:formatCode>#,##0_);[Red]\(#,##0\)</c:formatCode>
                <c:ptCount val="20"/>
                <c:pt idx="0">
                  <c:v>4037</c:v>
                </c:pt>
                <c:pt idx="1">
                  <c:v>4576</c:v>
                </c:pt>
                <c:pt idx="2">
                  <c:v>4774</c:v>
                </c:pt>
                <c:pt idx="3">
                  <c:v>4488</c:v>
                </c:pt>
                <c:pt idx="4">
                  <c:v>4587</c:v>
                </c:pt>
                <c:pt idx="5">
                  <c:v>4471</c:v>
                </c:pt>
                <c:pt idx="6">
                  <c:v>4388</c:v>
                </c:pt>
                <c:pt idx="7">
                  <c:v>4176</c:v>
                </c:pt>
                <c:pt idx="8">
                  <c:v>4517</c:v>
                </c:pt>
                <c:pt idx="9">
                  <c:v>4585</c:v>
                </c:pt>
                <c:pt idx="10">
                  <c:v>4419</c:v>
                </c:pt>
                <c:pt idx="11">
                  <c:v>4408</c:v>
                </c:pt>
                <c:pt idx="12">
                  <c:v>4668</c:v>
                </c:pt>
                <c:pt idx="13">
                  <c:v>4888</c:v>
                </c:pt>
                <c:pt idx="14">
                  <c:v>4896</c:v>
                </c:pt>
                <c:pt idx="15">
                  <c:v>4642</c:v>
                </c:pt>
                <c:pt idx="16">
                  <c:v>4598</c:v>
                </c:pt>
                <c:pt idx="17">
                  <c:v>4708</c:v>
                </c:pt>
                <c:pt idx="18" formatCode="General">
                  <c:v>4959</c:v>
                </c:pt>
                <c:pt idx="19" formatCode="General">
                  <c:v>4900</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397326547773759E-2"/>
          <c:y val="2.5134649910233394E-2"/>
          <c:w val="0.94922260930975866"/>
          <c:h val="0.94434470377019752"/>
        </c:manualLayout>
      </c:layout>
      <c:barChart>
        <c:barDir val="bar"/>
        <c:grouping val="clustered"/>
        <c:varyColors val="0"/>
        <c:ser>
          <c:idx val="0"/>
          <c:order val="0"/>
          <c:spPr>
            <a:solidFill>
              <a:srgbClr val="5B9BD5">
                <a:lumMod val="40000"/>
                <a:lumOff val="60000"/>
              </a:srgbClr>
            </a:solidFill>
            <a:ln w="12700">
              <a:solidFill>
                <a:srgbClr val="000000"/>
              </a:solidFill>
              <a:prstDash val="solid"/>
            </a:ln>
          </c:spPr>
          <c:invertIfNegative val="0"/>
          <c:dLbls>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D614-4830-8B99-FAF0825468F3}"/>
                </c:ext>
              </c:extLst>
            </c:dLbl>
            <c:dLbl>
              <c:idx val="1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'12人口(4)(5)（グラフ）'!$B$62:$B$82</c:f>
              <c:numCache>
                <c:formatCode>#,##0</c:formatCode>
                <c:ptCount val="21"/>
                <c:pt idx="0">
                  <c:v>2214</c:v>
                </c:pt>
                <c:pt idx="1">
                  <c:v>2621</c:v>
                </c:pt>
                <c:pt idx="2">
                  <c:v>2638</c:v>
                </c:pt>
                <c:pt idx="3">
                  <c:v>2598</c:v>
                </c:pt>
                <c:pt idx="4">
                  <c:v>2524</c:v>
                </c:pt>
                <c:pt idx="5">
                  <c:v>2670</c:v>
                </c:pt>
                <c:pt idx="6">
                  <c:v>2894</c:v>
                </c:pt>
                <c:pt idx="7">
                  <c:v>3023</c:v>
                </c:pt>
                <c:pt idx="8">
                  <c:v>3418</c:v>
                </c:pt>
                <c:pt idx="9">
                  <c:v>3670</c:v>
                </c:pt>
                <c:pt idx="10">
                  <c:v>3937</c:v>
                </c:pt>
                <c:pt idx="11">
                  <c:v>3458</c:v>
                </c:pt>
                <c:pt idx="12">
                  <c:v>2657</c:v>
                </c:pt>
                <c:pt idx="13">
                  <c:v>1985</c:v>
                </c:pt>
                <c:pt idx="14" formatCode="General">
                  <c:v>1776</c:v>
                </c:pt>
                <c:pt idx="15" formatCode="General">
                  <c:v>1954</c:v>
                </c:pt>
                <c:pt idx="16" formatCode="General">
                  <c:v>1622</c:v>
                </c:pt>
                <c:pt idx="17" formatCode="General">
                  <c:v>916</c:v>
                </c:pt>
                <c:pt idx="18" formatCode="General">
                  <c:v>298</c:v>
                </c:pt>
                <c:pt idx="19" formatCode="General">
                  <c:v>62</c:v>
                </c:pt>
                <c:pt idx="20" formatCode="General">
                  <c:v>3</c:v>
                </c:pt>
              </c:numCache>
            </c:numRef>
          </c:val>
          <c:extLst>
            <c:ext xmlns:c16="http://schemas.microsoft.com/office/drawing/2014/chart" uri="{C3380CC4-5D6E-409C-BE32-E72D297353CC}">
              <c16:uniqueId val="{00000008-D614-4830-8B99-FAF0825468F3}"/>
            </c:ext>
          </c:extLst>
        </c:ser>
        <c:dLbls>
          <c:showLegendKey val="0"/>
          <c:showVal val="0"/>
          <c:showCatName val="0"/>
          <c:showSerName val="0"/>
          <c:showPercent val="0"/>
          <c:showBubbleSize val="0"/>
        </c:dLbls>
        <c:gapWidth val="0"/>
        <c:axId val="559802584"/>
        <c:axId val="1"/>
      </c:barChart>
      <c:barChart>
        <c:barDir val="bar"/>
        <c:grouping val="clustered"/>
        <c:varyColors val="0"/>
        <c:ser>
          <c:idx val="1"/>
          <c:order val="1"/>
          <c:spPr>
            <a:solidFill>
              <a:srgbClr val="009900"/>
            </a:solidFill>
            <a:ln w="12700">
              <a:solidFill>
                <a:srgbClr val="000000"/>
              </a:solidFill>
              <a:prstDash val="solid"/>
            </a:ln>
          </c:spPr>
          <c:invertIfNegative val="0"/>
          <c:dLbls>
            <c:dLbl>
              <c:idx val="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D614-4830-8B99-FAF0825468F3}"/>
                </c:ext>
              </c:extLst>
            </c:dLbl>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C-D614-4830-8B99-FAF0825468F3}"/>
                </c:ext>
              </c:extLst>
            </c:dLbl>
            <c:dLbl>
              <c:idx val="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14-4830-8B99-FAF0825468F3}"/>
                </c:ext>
              </c:extLst>
            </c:dLbl>
            <c:dLbl>
              <c:idx val="10"/>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E-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0-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1-D614-4830-8B99-FAF0825468F3}"/>
                </c:ext>
              </c:extLst>
            </c:dLbl>
            <c:dLbl>
              <c:idx val="1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2-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3-D614-4830-8B99-FAF0825468F3}"/>
                </c:ext>
              </c:extLst>
            </c:dLbl>
            <c:dLbl>
              <c:idx val="19"/>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4-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'12人口(4)(5)（グラフ）'!$C$62:$C$82</c:f>
              <c:numCache>
                <c:formatCode>General</c:formatCode>
                <c:ptCount val="21"/>
                <c:pt idx="0">
                  <c:v>2088</c:v>
                </c:pt>
                <c:pt idx="1">
                  <c:v>2452</c:v>
                </c:pt>
                <c:pt idx="2">
                  <c:v>2588</c:v>
                </c:pt>
                <c:pt idx="3">
                  <c:v>2453</c:v>
                </c:pt>
                <c:pt idx="4">
                  <c:v>2431</c:v>
                </c:pt>
                <c:pt idx="5">
                  <c:v>2444</c:v>
                </c:pt>
                <c:pt idx="6">
                  <c:v>2806</c:v>
                </c:pt>
                <c:pt idx="7">
                  <c:v>2898</c:v>
                </c:pt>
                <c:pt idx="8">
                  <c:v>3254</c:v>
                </c:pt>
                <c:pt idx="9">
                  <c:v>3553</c:v>
                </c:pt>
                <c:pt idx="10">
                  <c:v>3921</c:v>
                </c:pt>
                <c:pt idx="11">
                  <c:v>3272</c:v>
                </c:pt>
                <c:pt idx="12">
                  <c:v>2538</c:v>
                </c:pt>
                <c:pt idx="13">
                  <c:v>1988</c:v>
                </c:pt>
                <c:pt idx="14">
                  <c:v>2088</c:v>
                </c:pt>
                <c:pt idx="15">
                  <c:v>2448</c:v>
                </c:pt>
                <c:pt idx="16">
                  <c:v>2083</c:v>
                </c:pt>
                <c:pt idx="17">
                  <c:v>1185</c:v>
                </c:pt>
                <c:pt idx="18">
                  <c:v>602</c:v>
                </c:pt>
                <c:pt idx="19">
                  <c:v>197</c:v>
                </c:pt>
                <c:pt idx="20">
                  <c:v>33</c:v>
                </c:pt>
              </c:numCache>
            </c:numRef>
          </c:val>
          <c:extLst>
            <c:ext xmlns:c16="http://schemas.microsoft.com/office/drawing/2014/chart" uri="{C3380CC4-5D6E-409C-BE32-E72D297353CC}">
              <c16:uniqueId val="{00000015-D614-4830-8B99-FAF0825468F3}"/>
            </c:ext>
          </c:extLst>
        </c:ser>
        <c:dLbls>
          <c:showLegendKey val="0"/>
          <c:showVal val="0"/>
          <c:showCatName val="0"/>
          <c:showSerName val="0"/>
          <c:showPercent val="0"/>
          <c:showBubbleSize val="0"/>
        </c:dLbls>
        <c:gapWidth val="0"/>
        <c:axId val="3"/>
        <c:axId val="4"/>
      </c:barChart>
      <c:catAx>
        <c:axId val="559802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4500"/>
          <c:min val="-5500"/>
        </c:scaling>
        <c:delete val="0"/>
        <c:axPos val="b"/>
        <c:majorGridlines>
          <c:spPr>
            <a:ln w="3175">
              <a:noFill/>
              <a:prstDash val="solid"/>
            </a:ln>
          </c:spPr>
        </c:majorGridlines>
        <c:numFmt formatCode="#,##0" sourceLinked="1"/>
        <c:majorTickMark val="none"/>
        <c:minorTickMark val="none"/>
        <c:tickLblPos val="none"/>
        <c:spPr>
          <a:ln w="6350">
            <a:noFill/>
          </a:ln>
        </c:spPr>
        <c:crossAx val="559802584"/>
        <c:crosses val="autoZero"/>
        <c:crossBetween val="between"/>
        <c:minorUnit val="4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in val="-5500"/>
        </c:scaling>
        <c:delete val="0"/>
        <c:axPos val="t"/>
        <c:numFmt formatCode="General" sourceLinked="1"/>
        <c:majorTickMark val="none"/>
        <c:minorTickMark val="none"/>
        <c:tickLblPos val="none"/>
        <c:spPr>
          <a:ln w="6350">
            <a:noFill/>
          </a:ln>
        </c:spPr>
        <c:crossAx val="3"/>
        <c:crosses val="max"/>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46528598461"/>
          <c:y val="9.7402700346130466E-2"/>
          <c:w val="0.78840691294003751"/>
          <c:h val="0.79437313393399744"/>
        </c:manualLayout>
      </c:layout>
      <c:barChart>
        <c:barDir val="col"/>
        <c:grouping val="clustered"/>
        <c:varyColors val="0"/>
        <c:ser>
          <c:idx val="1"/>
          <c:order val="0"/>
          <c:tx>
            <c:strRef>
              <c:f>'22商業(1)グラフ'!$J$3</c:f>
              <c:strCache>
                <c:ptCount val="1"/>
                <c:pt idx="0">
                  <c:v>商店数</c:v>
                </c:pt>
              </c:strCache>
            </c:strRef>
          </c:tx>
          <c:spPr>
            <a:solidFill>
              <a:srgbClr val="800080"/>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'22商業(1)グラフ'!$J$4:$J$20</c:f>
              <c:numCache>
                <c:formatCode>#,##0_);[Red]\(#,##0\)</c:formatCode>
                <c:ptCount val="17"/>
                <c:pt idx="0">
                  <c:v>148</c:v>
                </c:pt>
                <c:pt idx="1">
                  <c:v>160</c:v>
                </c:pt>
                <c:pt idx="2">
                  <c:v>178</c:v>
                </c:pt>
                <c:pt idx="3">
                  <c:v>206</c:v>
                </c:pt>
                <c:pt idx="4">
                  <c:v>254</c:v>
                </c:pt>
                <c:pt idx="5">
                  <c:v>338</c:v>
                </c:pt>
                <c:pt idx="6">
                  <c:v>357</c:v>
                </c:pt>
                <c:pt idx="7">
                  <c:v>370</c:v>
                </c:pt>
                <c:pt idx="8">
                  <c:v>406</c:v>
                </c:pt>
                <c:pt idx="9">
                  <c:v>440</c:v>
                </c:pt>
                <c:pt idx="10">
                  <c:v>474</c:v>
                </c:pt>
                <c:pt idx="11">
                  <c:v>532</c:v>
                </c:pt>
                <c:pt idx="12">
                  <c:v>497</c:v>
                </c:pt>
                <c:pt idx="13">
                  <c:v>493</c:v>
                </c:pt>
                <c:pt idx="14">
                  <c:v>388</c:v>
                </c:pt>
                <c:pt idx="15">
                  <c:v>435</c:v>
                </c:pt>
                <c:pt idx="16" formatCode="General">
                  <c:v>492</c:v>
                </c:pt>
              </c:numCache>
            </c:numRef>
          </c:val>
          <c:extLst>
            <c:ext xmlns:c16="http://schemas.microsoft.com/office/drawing/2014/chart" uri="{C3380CC4-5D6E-409C-BE32-E72D297353CC}">
              <c16:uniqueId val="{00000000-8C43-41B5-A907-83CB88DD9F04}"/>
            </c:ext>
          </c:extLst>
        </c:ser>
        <c:ser>
          <c:idx val="0"/>
          <c:order val="1"/>
          <c:tx>
            <c:strRef>
              <c:f>'22商業(1)グラフ'!$K$3</c:f>
              <c:strCache>
                <c:ptCount val="1"/>
                <c:pt idx="0">
                  <c:v>従業者数</c:v>
                </c:pt>
              </c:strCache>
            </c:strRef>
          </c:tx>
          <c:spPr>
            <a:solidFill>
              <a:srgbClr val="9999FF"/>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'22商業(1)グラフ'!$K$4:$K$20</c:f>
              <c:numCache>
                <c:formatCode>#,##0_);[Red]\(#,##0\)</c:formatCode>
                <c:ptCount val="17"/>
                <c:pt idx="0">
                  <c:v>144</c:v>
                </c:pt>
                <c:pt idx="1">
                  <c:v>469</c:v>
                </c:pt>
                <c:pt idx="2">
                  <c:v>532</c:v>
                </c:pt>
                <c:pt idx="3">
                  <c:v>705</c:v>
                </c:pt>
                <c:pt idx="4">
                  <c:v>860</c:v>
                </c:pt>
                <c:pt idx="5">
                  <c:v>1242</c:v>
                </c:pt>
                <c:pt idx="6">
                  <c:v>1442</c:v>
                </c:pt>
                <c:pt idx="7">
                  <c:v>1571</c:v>
                </c:pt>
                <c:pt idx="8">
                  <c:v>1899</c:v>
                </c:pt>
                <c:pt idx="9">
                  <c:v>2313</c:v>
                </c:pt>
                <c:pt idx="10">
                  <c:v>3390</c:v>
                </c:pt>
                <c:pt idx="11">
                  <c:v>3797</c:v>
                </c:pt>
                <c:pt idx="12">
                  <c:v>4969</c:v>
                </c:pt>
                <c:pt idx="13">
                  <c:v>5028</c:v>
                </c:pt>
                <c:pt idx="14">
                  <c:v>4285</c:v>
                </c:pt>
                <c:pt idx="15">
                  <c:v>4786</c:v>
                </c:pt>
                <c:pt idx="16" formatCode="General">
                  <c:v>5554</c:v>
                </c:pt>
              </c:numCache>
            </c:numRef>
          </c:val>
          <c:extLst>
            <c:ext xmlns:c16="http://schemas.microsoft.com/office/drawing/2014/chart" uri="{C3380CC4-5D6E-409C-BE32-E72D297353CC}">
              <c16:uniqueId val="{00000001-8C43-41B5-A907-83CB88DD9F04}"/>
            </c:ext>
          </c:extLst>
        </c:ser>
        <c:dLbls>
          <c:showLegendKey val="0"/>
          <c:showVal val="0"/>
          <c:showCatName val="0"/>
          <c:showSerName val="0"/>
          <c:showPercent val="0"/>
          <c:showBubbleSize val="0"/>
        </c:dLbls>
        <c:gapWidth val="150"/>
        <c:axId val="120524584"/>
        <c:axId val="120524976"/>
      </c:barChart>
      <c:lineChart>
        <c:grouping val="standard"/>
        <c:varyColors val="0"/>
        <c:ser>
          <c:idx val="2"/>
          <c:order val="2"/>
          <c:tx>
            <c:strRef>
              <c:f>'22商業(1)グラフ'!$L$3</c:f>
              <c:strCache>
                <c:ptCount val="1"/>
                <c:pt idx="0">
                  <c:v>販売額(百万円)</c:v>
                </c:pt>
              </c:strCache>
            </c:strRef>
          </c:tx>
          <c:spPr>
            <a:ln>
              <a:solidFill>
                <a:srgbClr val="FFFF00"/>
              </a:solidFill>
            </a:ln>
          </c:spPr>
          <c:marker>
            <c:symbol val="triangle"/>
            <c:size val="5"/>
            <c:spPr>
              <a:solidFill>
                <a:srgbClr val="FFFF00"/>
              </a:solidFill>
              <a:ln>
                <a:solidFill>
                  <a:srgbClr val="FFFF00"/>
                </a:solidFill>
                <a:prstDash val="solid"/>
              </a:ln>
            </c:spPr>
          </c:marker>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'22商業(1)グラフ'!$L$4:$L$20</c:f>
              <c:numCache>
                <c:formatCode>#,##0_);[Red]\(#,##0\)</c:formatCode>
                <c:ptCount val="17"/>
                <c:pt idx="0">
                  <c:v>1300.7</c:v>
                </c:pt>
                <c:pt idx="1">
                  <c:v>3355.9</c:v>
                </c:pt>
                <c:pt idx="2">
                  <c:v>2532.5</c:v>
                </c:pt>
                <c:pt idx="3">
                  <c:v>8993</c:v>
                </c:pt>
                <c:pt idx="4">
                  <c:v>11028.9</c:v>
                </c:pt>
                <c:pt idx="5">
                  <c:v>17155.900000000001</c:v>
                </c:pt>
                <c:pt idx="6">
                  <c:v>29050</c:v>
                </c:pt>
                <c:pt idx="7">
                  <c:v>41328.6</c:v>
                </c:pt>
                <c:pt idx="8">
                  <c:v>41345.300000000003</c:v>
                </c:pt>
                <c:pt idx="9">
                  <c:v>78609.3</c:v>
                </c:pt>
                <c:pt idx="10">
                  <c:v>80221.100000000006</c:v>
                </c:pt>
                <c:pt idx="11">
                  <c:v>120210.6</c:v>
                </c:pt>
                <c:pt idx="12">
                  <c:v>143361.20000000001</c:v>
                </c:pt>
                <c:pt idx="13">
                  <c:v>184974.6</c:v>
                </c:pt>
                <c:pt idx="14">
                  <c:v>113527</c:v>
                </c:pt>
                <c:pt idx="15">
                  <c:v>148838</c:v>
                </c:pt>
                <c:pt idx="16" formatCode="General">
                  <c:v>182310</c:v>
                </c:pt>
              </c:numCache>
            </c:numRef>
          </c:val>
          <c:smooth val="0"/>
          <c:extLst>
            <c:ext xmlns:c16="http://schemas.microsoft.com/office/drawing/2014/chart" uri="{C3380CC4-5D6E-409C-BE32-E72D297353CC}">
              <c16:uniqueId val="{00000002-8C43-41B5-A907-83CB88DD9F04}"/>
            </c:ext>
          </c:extLst>
        </c:ser>
        <c:dLbls>
          <c:showLegendKey val="0"/>
          <c:showVal val="0"/>
          <c:showCatName val="0"/>
          <c:showSerName val="0"/>
          <c:showPercent val="0"/>
          <c:showBubbleSize val="0"/>
        </c:dLbls>
        <c:marker val="1"/>
        <c:smooth val="0"/>
        <c:axId val="120525368"/>
        <c:axId val="120525760"/>
      </c:lineChart>
      <c:catAx>
        <c:axId val="120524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976"/>
        <c:crosses val="autoZero"/>
        <c:auto val="0"/>
        <c:lblAlgn val="ctr"/>
        <c:lblOffset val="100"/>
        <c:tickMarkSkip val="1"/>
        <c:noMultiLvlLbl val="0"/>
      </c:catAx>
      <c:valAx>
        <c:axId val="120524976"/>
        <c:scaling>
          <c:orientation val="minMax"/>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商店数・従業者数</a:t>
                </a:r>
              </a:p>
            </c:rich>
          </c:tx>
          <c:layout>
            <c:manualLayout>
              <c:xMode val="edge"/>
              <c:yMode val="edge"/>
              <c:x val="7.2463627231781217E-3"/>
              <c:y val="2.922083730565069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584"/>
        <c:crosses val="autoZero"/>
        <c:crossBetween val="between"/>
      </c:valAx>
      <c:catAx>
        <c:axId val="120525368"/>
        <c:scaling>
          <c:orientation val="minMax"/>
        </c:scaling>
        <c:delete val="1"/>
        <c:axPos val="b"/>
        <c:numFmt formatCode="General" sourceLinked="1"/>
        <c:majorTickMark val="out"/>
        <c:minorTickMark val="none"/>
        <c:tickLblPos val="nextTo"/>
        <c:crossAx val="120525760"/>
        <c:crosses val="autoZero"/>
        <c:auto val="0"/>
        <c:lblAlgn val="ctr"/>
        <c:lblOffset val="100"/>
        <c:noMultiLvlLbl val="0"/>
      </c:catAx>
      <c:valAx>
        <c:axId val="120525760"/>
        <c:scaling>
          <c:orientation val="minMax"/>
        </c:scaling>
        <c:delete val="0"/>
        <c:axPos val="r"/>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販売額（百万円）</a:t>
                </a:r>
              </a:p>
            </c:rich>
          </c:tx>
          <c:layout>
            <c:manualLayout>
              <c:xMode val="edge"/>
              <c:yMode val="edge"/>
              <c:x val="0.83286899322769836"/>
              <c:y val="3.571425208620223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5368"/>
        <c:crosses val="max"/>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ＭＳ Ｐゴシック"/>
                <a:ea typeface="ＭＳ Ｐゴシック"/>
                <a:cs typeface="ＭＳ Ｐゴシック"/>
              </a:defRPr>
            </a:pPr>
            <a:endParaRPr lang="ja-JP"/>
          </a:p>
        </c:txPr>
      </c:dTable>
      <c:spPr>
        <a:solidFill>
          <a:sysClr val="window" lastClr="FFFFFF">
            <a:lumMod val="75000"/>
          </a:sysClr>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5</a:t>
            </a:r>
            <a:r>
              <a:rPr lang="ja-JP" altLang="en-US"/>
              <a:t>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9058865518700122"/>
          <c:y val="0.13680379930206932"/>
          <c:w val="0.40769434703930135"/>
          <c:h val="0.64658890810292058"/>
        </c:manualLayout>
      </c:layout>
      <c:pieChart>
        <c:varyColors val="1"/>
        <c:ser>
          <c:idx val="0"/>
          <c:order val="0"/>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chemeClr val="accent1">
                  <a:lumMod val="75000"/>
                </a:schemeClr>
              </a:solidFill>
              <a:ln w="3175">
                <a:solidFill>
                  <a:schemeClr val="tx1"/>
                </a:solidFill>
              </a:ln>
            </c:spPr>
            <c:extLst>
              <c:ext xmlns:c16="http://schemas.microsoft.com/office/drawing/2014/chart" uri="{C3380CC4-5D6E-409C-BE32-E72D297353CC}">
                <c16:uniqueId val="{00000009-DFEB-4C52-8EF7-553F4ACF672C}"/>
              </c:ext>
            </c:extLst>
          </c:dPt>
          <c:dPt>
            <c:idx val="10"/>
            <c:bubble3D val="0"/>
            <c:spPr>
              <a:solidFill>
                <a:srgbClr val="FFFF00"/>
              </a:solidFill>
              <a:ln w="3175">
                <a:solidFill>
                  <a:schemeClr val="tx1"/>
                </a:solidFill>
              </a:ln>
            </c:spPr>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chemeClr val="bg1"/>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rgbClr val="FF0000"/>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chemeClr val="bg1"/>
              </a:solidFill>
              <a:ln w="3175">
                <a:solidFill>
                  <a:schemeClr val="tx1"/>
                </a:solidFill>
              </a:ln>
            </c:spPr>
            <c:extLst>
              <c:ext xmlns:c16="http://schemas.microsoft.com/office/drawing/2014/chart" uri="{C3380CC4-5D6E-409C-BE32-E72D297353CC}">
                <c16:uniqueId val="{0000000E-DFEB-4C52-8EF7-553F4ACF672C}"/>
              </c:ext>
            </c:extLst>
          </c:dPt>
          <c:dPt>
            <c:idx val="15"/>
            <c:bubble3D val="0"/>
            <c:spPr>
              <a:solidFill>
                <a:srgbClr val="FFFFCC"/>
              </a:solidFill>
              <a:ln w="3175">
                <a:solidFill>
                  <a:schemeClr val="tx1"/>
                </a:solidFill>
              </a:ln>
            </c:spPr>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40000"/>
                  <a:lumOff val="6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spPr>
              <a:solidFill>
                <a:schemeClr val="accent6">
                  <a:lumMod val="50000"/>
                </a:schemeClr>
              </a:solidFill>
              <a:ln w="3175">
                <a:solidFill>
                  <a:schemeClr val="tx1"/>
                </a:solidFill>
              </a:ln>
            </c:spPr>
            <c:extLst>
              <c:ext xmlns:c16="http://schemas.microsoft.com/office/drawing/2014/chart" uri="{C3380CC4-5D6E-409C-BE32-E72D297353CC}">
                <c16:uniqueId val="{00000013-DFEB-4C52-8EF7-553F4ACF672C}"/>
              </c:ext>
            </c:extLst>
          </c:dPt>
          <c:dPt>
            <c:idx val="20"/>
            <c:bubble3D val="0"/>
            <c:spPr>
              <a:solidFill>
                <a:schemeClr val="accent2">
                  <a:lumMod val="40000"/>
                  <a:lumOff val="60000"/>
                </a:schemeClr>
              </a:solidFill>
              <a:ln w="3175">
                <a:solidFill>
                  <a:schemeClr val="tx1"/>
                </a:solidFill>
              </a:ln>
            </c:spPr>
            <c:extLst>
              <c:ext xmlns:c16="http://schemas.microsoft.com/office/drawing/2014/chart" uri="{C3380CC4-5D6E-409C-BE32-E72D297353CC}">
                <c16:uniqueId val="{00000014-DFEB-4C52-8EF7-553F4ACF672C}"/>
              </c:ext>
            </c:extLst>
          </c:dPt>
          <c:dPt>
            <c:idx val="21"/>
            <c:bubble3D val="0"/>
            <c:spPr>
              <a:solidFill>
                <a:schemeClr val="bg1">
                  <a:lumMod val="75000"/>
                </a:schemeClr>
              </a:solidFill>
              <a:ln w="3175">
                <a:solidFill>
                  <a:schemeClr val="tx1"/>
                </a:solidFill>
              </a:ln>
            </c:spPr>
            <c:extLst>
              <c:ext xmlns:c16="http://schemas.microsoft.com/office/drawing/2014/chart" uri="{C3380CC4-5D6E-409C-BE32-E72D297353CC}">
                <c16:uniqueId val="{00000023-8F08-45ED-B5C2-5771DF65E9F5}"/>
              </c:ext>
            </c:extLst>
          </c:dPt>
          <c:dLbls>
            <c:dLbl>
              <c:idx val="0"/>
              <c:layout>
                <c:manualLayout>
                  <c:x val="4.923643488605902E-2"/>
                  <c:y val="-8.47499668287134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0.1373282372427535"/>
                  <c:y val="-1.7735185608480076E-2"/>
                </c:manualLayout>
              </c:layout>
              <c:spPr>
                <a:noFill/>
                <a:ln w="25400">
                  <a:noFill/>
                </a:ln>
              </c:spPr>
              <c:txPr>
                <a:bodyPr wrap="square" lIns="38100" tIns="19050" rIns="38100" bIns="19050" anchor="ctr" anchorCtr="0">
                  <a:spAutoFit/>
                </a:bodyPr>
                <a:lstStyle/>
                <a:p>
                  <a:pPr algn="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3734369157278414"/>
                  <c:y val="1.75671335807116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0.1321195219702998"/>
                  <c:y val="5.8975105750536147E-2"/>
                </c:manualLayout>
              </c:layout>
              <c:spPr>
                <a:noFill/>
                <a:ln w="25400">
                  <a:noFill/>
                </a:ln>
              </c:spPr>
              <c:txPr>
                <a:bodyPr wrap="square" lIns="38100" tIns="19050" rIns="38100" bIns="19050" anchor="ctr" anchorCtr="0">
                  <a:sp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0.1683730317698601"/>
                  <c:y val="9.342043080659502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00681297518033"/>
                      <c:h val="5.628149583391797E-2"/>
                    </c:manualLayout>
                  </c15:layout>
                </c:ext>
                <c:ext xmlns:c16="http://schemas.microsoft.com/office/drawing/2014/chart" uri="{C3380CC4-5D6E-409C-BE32-E72D297353CC}">
                  <c16:uniqueId val="{00000004-DFEB-4C52-8EF7-553F4ACF672C}"/>
                </c:ext>
              </c:extLst>
            </c:dLbl>
            <c:dLbl>
              <c:idx val="5"/>
              <c:layout>
                <c:manualLayout>
                  <c:x val="0.12124899168072202"/>
                  <c:y val="0.1497386292508796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39766239734715"/>
                      <c:h val="4.19874215402651E-2"/>
                    </c:manualLayout>
                  </c15:layout>
                </c:ext>
                <c:ext xmlns:c16="http://schemas.microsoft.com/office/drawing/2014/chart" uri="{C3380CC4-5D6E-409C-BE32-E72D297353CC}">
                  <c16:uniqueId val="{00000005-DFEB-4C52-8EF7-553F4ACF672C}"/>
                </c:ext>
              </c:extLst>
            </c:dLbl>
            <c:dLbl>
              <c:idx val="6"/>
              <c:layout>
                <c:manualLayout>
                  <c:x val="1.9876768384440701E-2"/>
                  <c:y val="8.4585831267693715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821279805445363"/>
                      <c:h val="5.3902382609103752E-2"/>
                    </c:manualLayout>
                  </c15:layout>
                </c:ext>
                <c:ext xmlns:c16="http://schemas.microsoft.com/office/drawing/2014/chart" uri="{C3380CC4-5D6E-409C-BE32-E72D297353CC}">
                  <c16:uniqueId val="{00000006-DFEB-4C52-8EF7-553F4ACF672C}"/>
                </c:ext>
              </c:extLst>
            </c:dLbl>
            <c:dLbl>
              <c:idx val="7"/>
              <c:layout>
                <c:manualLayout>
                  <c:x val="-6.3496614895671169E-2"/>
                  <c:y val="4.980285930556060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361363066083414"/>
                      <c:h val="6.0674570545639656E-2"/>
                    </c:manualLayout>
                  </c15:layout>
                </c:ext>
                <c:ext xmlns:c16="http://schemas.microsoft.com/office/drawing/2014/chart" uri="{C3380CC4-5D6E-409C-BE32-E72D297353CC}">
                  <c16:uniqueId val="{00000007-DFEB-4C52-8EF7-553F4ACF672C}"/>
                </c:ext>
              </c:extLst>
            </c:dLbl>
            <c:dLbl>
              <c:idx val="8"/>
              <c:layout>
                <c:manualLayout>
                  <c:x val="-7.2000511508021406E-2"/>
                  <c:y val="1.7773994233536667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092981260357351"/>
                      <c:h val="4.1987366463217587E-2"/>
                    </c:manualLayout>
                  </c15:layout>
                </c:ext>
                <c:ext xmlns:c16="http://schemas.microsoft.com/office/drawing/2014/chart" uri="{C3380CC4-5D6E-409C-BE32-E72D297353CC}">
                  <c16:uniqueId val="{00000008-DFEB-4C52-8EF7-553F4ACF672C}"/>
                </c:ext>
              </c:extLst>
            </c:dLbl>
            <c:dLbl>
              <c:idx val="9"/>
              <c:layout>
                <c:manualLayout>
                  <c:x val="-0.10089760869999993"/>
                  <c:y val="-2.3346295651464004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806261650484484"/>
                      <c:h val="4.8759522344381717E-2"/>
                    </c:manualLayout>
                  </c15:layout>
                </c:ext>
                <c:ext xmlns:c16="http://schemas.microsoft.com/office/drawing/2014/chart" uri="{C3380CC4-5D6E-409C-BE32-E72D297353CC}">
                  <c16:uniqueId val="{00000009-DFEB-4C52-8EF7-553F4ACF672C}"/>
                </c:ext>
              </c:extLst>
            </c:dLbl>
            <c:dLbl>
              <c:idx val="10"/>
              <c:layout>
                <c:manualLayout>
                  <c:x val="-9.674993924327116E-2"/>
                  <c:y val="-5.508356197191501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97472724689435"/>
                      <c:h val="4.5373444403799652E-2"/>
                    </c:manualLayout>
                  </c15:layout>
                </c:ext>
                <c:ext xmlns:c16="http://schemas.microsoft.com/office/drawing/2014/chart" uri="{C3380CC4-5D6E-409C-BE32-E72D297353CC}">
                  <c16:uniqueId val="{0000000A-DFEB-4C52-8EF7-553F4ACF672C}"/>
                </c:ext>
              </c:extLst>
            </c:dLbl>
            <c:dLbl>
              <c:idx val="11"/>
              <c:layout>
                <c:manualLayout>
                  <c:x val="-0.10421589577842248"/>
                  <c:y val="-8.5175674896231429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830468468149938"/>
                      <c:h val="4.9401277431230621E-2"/>
                    </c:manualLayout>
                  </c15:layout>
                </c:ext>
                <c:ext xmlns:c16="http://schemas.microsoft.com/office/drawing/2014/chart" uri="{C3380CC4-5D6E-409C-BE32-E72D297353CC}">
                  <c16:uniqueId val="{0000000B-DFEB-4C52-8EF7-553F4ACF672C}"/>
                </c:ext>
              </c:extLst>
            </c:dLbl>
            <c:dLbl>
              <c:idx val="12"/>
              <c:layout>
                <c:manualLayout>
                  <c:x val="-0.10592473559459474"/>
                  <c:y val="-0.1303393013165738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523156923636986"/>
                      <c:h val="4.5373444403799652E-2"/>
                    </c:manualLayout>
                  </c15:layout>
                </c:ext>
                <c:ext xmlns:c16="http://schemas.microsoft.com/office/drawing/2014/chart" uri="{C3380CC4-5D6E-409C-BE32-E72D297353CC}">
                  <c16:uniqueId val="{0000000C-DFEB-4C52-8EF7-553F4ACF672C}"/>
                </c:ext>
              </c:extLst>
            </c:dLbl>
            <c:dLbl>
              <c:idx val="13"/>
              <c:layout>
                <c:manualLayout>
                  <c:x val="-0.1198862076468025"/>
                  <c:y val="-0.1625942533327351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665075674058181"/>
                      <c:h val="4.5028357324800199E-2"/>
                    </c:manualLayout>
                  </c15:layout>
                </c:ext>
                <c:ext xmlns:c16="http://schemas.microsoft.com/office/drawing/2014/chart" uri="{C3380CC4-5D6E-409C-BE32-E72D297353CC}">
                  <c16:uniqueId val="{0000000D-DFEB-4C52-8EF7-553F4ACF672C}"/>
                </c:ext>
              </c:extLst>
            </c:dLbl>
            <c:dLbl>
              <c:idx val="14"/>
              <c:layout>
                <c:manualLayout>
                  <c:x val="-9.0578585874257531E-2"/>
                  <c:y val="-1.429818933434549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0.15740922751556646"/>
                  <c:y val="0.1497426218996223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0.14165812893350957"/>
                  <c:y val="0.1146600401403523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0.14097043000281723"/>
                  <c:y val="4.6601742288593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0.15128606493991581"/>
                  <c:y val="-7.112198079373691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9.5384672058951001E-2"/>
                  <c:y val="-1.578916114708888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3.658618701968646E-2"/>
                  <c:y val="-8.332642937151279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dLbl>
              <c:idx val="21"/>
              <c:layout>
                <c:manualLayout>
                  <c:x val="4.8822349749064034E-2"/>
                  <c:y val="-7.612424551641699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08-45ED-B5C2-5771DF65E9F5}"/>
                </c:ext>
              </c:extLst>
            </c:dLbl>
            <c:dLbl>
              <c:idx val="22"/>
              <c:layout>
                <c:manualLayout>
                  <c:x val="0.23178035666134914"/>
                  <c:y val="1.45356730500777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6E8-4CF4-B845-1C1937A5392C}"/>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'34財政(2)'!$B$5:$B$26</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c:v>
                </c:pt>
                <c:pt idx="13">
                  <c:v>使用料及び手数料</c:v>
                </c:pt>
                <c:pt idx="14">
                  <c:v>国庫支出金</c:v>
                </c:pt>
                <c:pt idx="15">
                  <c:v>県支出金</c:v>
                </c:pt>
                <c:pt idx="16">
                  <c:v>財産収入</c:v>
                </c:pt>
                <c:pt idx="17">
                  <c:v>寄附金</c:v>
                </c:pt>
                <c:pt idx="18">
                  <c:v>繰入金</c:v>
                </c:pt>
                <c:pt idx="19">
                  <c:v>繰越金</c:v>
                </c:pt>
                <c:pt idx="20">
                  <c:v>諸収入</c:v>
                </c:pt>
                <c:pt idx="21">
                  <c:v>市債</c:v>
                </c:pt>
              </c:strCache>
            </c:strRef>
          </c:cat>
          <c:val>
            <c:numRef>
              <c:f>'34財政(2)'!$J$5:$J$26</c:f>
              <c:numCache>
                <c:formatCode>0.0%</c:formatCode>
                <c:ptCount val="22"/>
                <c:pt idx="0">
                  <c:v>0.50750223037141451</c:v>
                </c:pt>
                <c:pt idx="1">
                  <c:v>6.9492091054393409E-3</c:v>
                </c:pt>
                <c:pt idx="2">
                  <c:v>2.4562481932522242E-4</c:v>
                </c:pt>
                <c:pt idx="3">
                  <c:v>5.1069316048768191E-3</c:v>
                </c:pt>
                <c:pt idx="4">
                  <c:v>5.2708844969233098E-3</c:v>
                </c:pt>
                <c:pt idx="5">
                  <c:v>6.9845941835519013E-3</c:v>
                </c:pt>
                <c:pt idx="6">
                  <c:v>6.546123733700672E-2</c:v>
                </c:pt>
                <c:pt idx="7">
                  <c:v>5.4447951519154181E-5</c:v>
                </c:pt>
                <c:pt idx="8">
                  <c:v>1.6901399358031854E-3</c:v>
                </c:pt>
                <c:pt idx="9">
                  <c:v>4.7619727710910371E-3</c:v>
                </c:pt>
                <c:pt idx="10">
                  <c:v>4.3187152865760432E-3</c:v>
                </c:pt>
                <c:pt idx="11">
                  <c:v>2.9544408592775944E-4</c:v>
                </c:pt>
                <c:pt idx="12">
                  <c:v>1.2621327500134673E-2</c:v>
                </c:pt>
                <c:pt idx="13">
                  <c:v>1.0041109725990684E-2</c:v>
                </c:pt>
                <c:pt idx="14">
                  <c:v>0.16367206486030006</c:v>
                </c:pt>
                <c:pt idx="15">
                  <c:v>6.5846149030072784E-2</c:v>
                </c:pt>
                <c:pt idx="16">
                  <c:v>9.2591969457013544E-4</c:v>
                </c:pt>
                <c:pt idx="17">
                  <c:v>1.8548206276490658E-2</c:v>
                </c:pt>
                <c:pt idx="18">
                  <c:v>1.2594286235621806E-3</c:v>
                </c:pt>
                <c:pt idx="19">
                  <c:v>6.7454221164229361E-2</c:v>
                </c:pt>
                <c:pt idx="20">
                  <c:v>3.3748289860795651E-2</c:v>
                </c:pt>
                <c:pt idx="21">
                  <c:v>1.7241851314398825E-2</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5</a:t>
            </a:r>
            <a:r>
              <a:rPr lang="ja-JP" altLang="en-US"/>
              <a:t>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1286379525140003"/>
                  <c:y val="2.01094607492245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1"/>
              <c:layout>
                <c:manualLayout>
                  <c:x val="7.5952763969019996E-2"/>
                  <c:y val="3.89462538773562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96-4D77-B1FC-467E3C764B5A}"/>
                </c:ext>
              </c:extLst>
            </c:dLbl>
            <c:dLbl>
              <c:idx val="2"/>
              <c:layout>
                <c:manualLayout>
                  <c:x val="9.4932004467183542E-2"/>
                  <c:y val="-0.1572512526843235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6-4D77-B1FC-467E3C764B5A}"/>
                </c:ext>
              </c:extLst>
            </c:dLbl>
            <c:dLbl>
              <c:idx val="3"/>
              <c:layout>
                <c:manualLayout>
                  <c:x val="-1.6034931117481301E-2"/>
                  <c:y val="0.1280174779288952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96-4D77-B1FC-467E3C764B5A}"/>
                </c:ext>
              </c:extLst>
            </c:dLbl>
            <c:dLbl>
              <c:idx val="4"/>
              <c:layout>
                <c:manualLayout>
                  <c:x val="-5.9513206010538999E-2"/>
                  <c:y val="0.1630541636840849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4.8347988759469579E-2"/>
                  <c:y val="8.692436172751133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6"/>
              <c:layout>
                <c:manualLayout>
                  <c:x val="-8.1893150452967578E-2"/>
                  <c:y val="1.6191243140062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6-4D77-B1FC-467E3C764B5A}"/>
                </c:ext>
              </c:extLst>
            </c:dLbl>
            <c:dLbl>
              <c:idx val="7"/>
              <c:layout>
                <c:manualLayout>
                  <c:x val="-5.2472795739242274E-2"/>
                  <c:y val="4.150978286805058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6-4D77-B1FC-467E3C764B5A}"/>
                </c:ext>
              </c:extLst>
            </c:dLbl>
            <c:dLbl>
              <c:idx val="8"/>
              <c:layout>
                <c:manualLayout>
                  <c:x val="-3.9900496308929147E-2"/>
                  <c:y val="9.24418396564065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6-4D77-B1FC-467E3C764B5A}"/>
                </c:ext>
              </c:extLst>
            </c:dLbl>
            <c:dLbl>
              <c:idx val="9"/>
              <c:layout>
                <c:manualLayout>
                  <c:x val="-7.5780849974398393E-2"/>
                  <c:y val="0.13727660462896679"/>
                </c:manualLayout>
              </c:layout>
              <c:tx>
                <c:rich>
                  <a:bodyPr/>
                  <a:lstStyle/>
                  <a:p>
                    <a:r>
                      <a:rPr lang="ja-JP" altLang="en-US"/>
                      <a:t>教育費</a:t>
                    </a:r>
                    <a:r>
                      <a:rPr lang="en-US" altLang="ja-JP"/>
                      <a:t>,</a:t>
                    </a:r>
                    <a:fld id="{982AA6BA-8822-429B-A7E3-C2043BBCAFB8}" type="VALUE">
                      <a:rPr lang="en-US" altLang="ja-JP"/>
                      <a:pPr/>
                      <a:t>[値]</a:t>
                    </a:fld>
                    <a:endParaRPr lang="en-US" altLang="ja-JP"/>
                  </a:p>
                </c:rich>
              </c:tx>
              <c:showLegendKey val="0"/>
              <c:showVal val="1"/>
              <c:showCatName val="0"/>
              <c:showSerName val="0"/>
              <c:showPercent val="0"/>
              <c:showBubbleSize val="0"/>
              <c:extLst>
                <c:ext xmlns:c15="http://schemas.microsoft.com/office/drawing/2012/chart" uri="{CE6537A1-D6FC-4f65-9D91-7224C49458BB}">
                  <c15:layout>
                    <c:manualLayout>
                      <c:w val="0.16077828981054787"/>
                      <c:h val="0.11363636363636363"/>
                    </c:manualLayout>
                  </c15:layout>
                  <c15:dlblFieldTable/>
                  <c15:showDataLabelsRange val="0"/>
                </c:ext>
                <c:ext xmlns:c16="http://schemas.microsoft.com/office/drawing/2014/chart" uri="{C3380CC4-5D6E-409C-BE32-E72D297353CC}">
                  <c16:uniqueId val="{00000009-0596-4D77-B1FC-467E3C764B5A}"/>
                </c:ext>
              </c:extLst>
            </c:dLbl>
            <c:dLbl>
              <c:idx val="10"/>
              <c:layout>
                <c:manualLayout>
                  <c:x val="-0.15641238393587897"/>
                  <c:y val="6.15387139107611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dLbl>
              <c:idx val="12"/>
              <c:layout>
                <c:manualLayout>
                  <c:x val="-0.10760025964496377"/>
                  <c:y val="7.546826533047005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782-4CA8-AEAF-0D7020FDFD27}"/>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'35財政(3)'!$B$5:$B$17</c:f>
              <c:strCache>
                <c:ptCount val="13"/>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strCache>
            </c:strRef>
          </c:cat>
          <c:val>
            <c:numRef>
              <c:f>'35財政(3)'!$J$5:$J$17</c:f>
              <c:numCache>
                <c:formatCode>0.0%</c:formatCode>
                <c:ptCount val="13"/>
                <c:pt idx="0">
                  <c:v>8.0541338182221808E-3</c:v>
                </c:pt>
                <c:pt idx="1">
                  <c:v>0.13848439979319216</c:v>
                </c:pt>
                <c:pt idx="2">
                  <c:v>0.45321257512162377</c:v>
                </c:pt>
                <c:pt idx="3">
                  <c:v>0.11112046154911948</c:v>
                </c:pt>
                <c:pt idx="4">
                  <c:v>1.2199410818911001E-4</c:v>
                </c:pt>
                <c:pt idx="5">
                  <c:v>4.1989000736945324E-3</c:v>
                </c:pt>
                <c:pt idx="6">
                  <c:v>1.1774921775967716E-2</c:v>
                </c:pt>
                <c:pt idx="7">
                  <c:v>7.8569186345224057E-2</c:v>
                </c:pt>
                <c:pt idx="8">
                  <c:v>3.2368510435768001E-2</c:v>
                </c:pt>
                <c:pt idx="9">
                  <c:v>0.13015519707514275</c:v>
                </c:pt>
                <c:pt idx="10">
                  <c:v>0</c:v>
                </c:pt>
                <c:pt idx="11">
                  <c:v>3.1777071873611513E-2</c:v>
                </c:pt>
                <c:pt idx="12">
                  <c:v>1.6264803024470685E-4</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28</xdr:row>
      <xdr:rowOff>133350</xdr:rowOff>
    </xdr:from>
    <xdr:to>
      <xdr:col>9</xdr:col>
      <xdr:colOff>742950</xdr:colOff>
      <xdr:row>56</xdr:row>
      <xdr:rowOff>152400</xdr:rowOff>
    </xdr:to>
    <xdr:graphicFrame macro="">
      <xdr:nvGraphicFramePr>
        <xdr:cNvPr id="4" name="グラフ 3">
          <a:extLst>
            <a:ext uri="{FF2B5EF4-FFF2-40B4-BE49-F238E27FC236}">
              <a16:creationId xmlns:a16="http://schemas.microsoft.com/office/drawing/2014/main" id="{EC6C64FA-10FC-493C-9546-02D14227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19051</xdr:colOff>
      <xdr:row>31</xdr:row>
      <xdr:rowOff>114300</xdr:rowOff>
    </xdr:from>
    <xdr:to>
      <xdr:col>1</xdr:col>
      <xdr:colOff>381001</xdr:colOff>
      <xdr:row>33</xdr:row>
      <xdr:rowOff>66676</xdr:rowOff>
    </xdr:to>
    <xdr:sp macro="" textlink="">
      <xdr:nvSpPr>
        <xdr:cNvPr id="2" name="テキスト ボックス 1">
          <a:extLst>
            <a:ext uri="{FF2B5EF4-FFF2-40B4-BE49-F238E27FC236}">
              <a16:creationId xmlns:a16="http://schemas.microsoft.com/office/drawing/2014/main" id="{09EA592A-734A-41F7-A504-23D5FAC8C7A1}"/>
            </a:ext>
          </a:extLst>
        </xdr:cNvPr>
        <xdr:cNvSpPr txBox="1"/>
      </xdr:nvSpPr>
      <xdr:spPr>
        <a:xfrm>
          <a:off x="752476" y="5600700"/>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8</xdr:col>
      <xdr:colOff>276226</xdr:colOff>
      <xdr:row>31</xdr:row>
      <xdr:rowOff>142875</xdr:rowOff>
    </xdr:from>
    <xdr:to>
      <xdr:col>8</xdr:col>
      <xdr:colOff>638176</xdr:colOff>
      <xdr:row>33</xdr:row>
      <xdr:rowOff>95251</xdr:rowOff>
    </xdr:to>
    <xdr:sp macro="" textlink="">
      <xdr:nvSpPr>
        <xdr:cNvPr id="6" name="テキスト ボックス 5">
          <a:extLst>
            <a:ext uri="{FF2B5EF4-FFF2-40B4-BE49-F238E27FC236}">
              <a16:creationId xmlns:a16="http://schemas.microsoft.com/office/drawing/2014/main" id="{E908C1D1-E087-4526-943E-DD9F0BACADD3}"/>
            </a:ext>
          </a:extLst>
        </xdr:cNvPr>
        <xdr:cNvSpPr txBox="1"/>
      </xdr:nvSpPr>
      <xdr:spPr>
        <a:xfrm>
          <a:off x="5810251" y="5629275"/>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197069</xdr:rowOff>
    </xdr:from>
    <xdr:to>
      <xdr:col>6</xdr:col>
      <xdr:colOff>1126553</xdr:colOff>
      <xdr:row>34</xdr:row>
      <xdr:rowOff>207857</xdr:rowOff>
    </xdr:to>
    <xdr:graphicFrame macro="">
      <xdr:nvGraphicFramePr>
        <xdr:cNvPr id="3" name="グラフ 2">
          <a:extLst>
            <a:ext uri="{FF2B5EF4-FFF2-40B4-BE49-F238E27FC236}">
              <a16:creationId xmlns:a16="http://schemas.microsoft.com/office/drawing/2014/main" id="{613B4F4D-CBC0-4BFB-B41A-8DD50867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17</xdr:row>
      <xdr:rowOff>80433</xdr:rowOff>
    </xdr:from>
    <xdr:to>
      <xdr:col>10</xdr:col>
      <xdr:colOff>271991</xdr:colOff>
      <xdr:row>20</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8019</xdr:colOff>
      <xdr:row>13</xdr:row>
      <xdr:rowOff>209326</xdr:rowOff>
    </xdr:from>
    <xdr:to>
      <xdr:col>22</xdr:col>
      <xdr:colOff>38956</xdr:colOff>
      <xdr:row>18</xdr:row>
      <xdr:rowOff>138767</xdr:rowOff>
    </xdr:to>
    <xdr:sp macro="" textlink="">
      <xdr:nvSpPr>
        <xdr:cNvPr id="2" name="矢印: 折線 1">
          <a:extLst>
            <a:ext uri="{FF2B5EF4-FFF2-40B4-BE49-F238E27FC236}">
              <a16:creationId xmlns:a16="http://schemas.microsoft.com/office/drawing/2014/main" id="{0F704170-9607-4274-8F8F-0FC61524A3CC}"/>
            </a:ext>
          </a:extLst>
        </xdr:cNvPr>
        <xdr:cNvSpPr/>
      </xdr:nvSpPr>
      <xdr:spPr>
        <a:xfrm rot="1840059">
          <a:off x="13295394" y="3866926"/>
          <a:ext cx="1402537" cy="1405816"/>
        </a:xfrm>
        <a:prstGeom prst="bentArrow">
          <a:avLst>
            <a:gd name="adj1" fmla="val 15423"/>
            <a:gd name="adj2" fmla="val 18022"/>
            <a:gd name="adj3" fmla="val 21912"/>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43962</xdr:colOff>
      <xdr:row>27</xdr:row>
      <xdr:rowOff>29308</xdr:rowOff>
    </xdr:from>
    <xdr:to>
      <xdr:col>8</xdr:col>
      <xdr:colOff>776654</xdr:colOff>
      <xdr:row>42</xdr:row>
      <xdr:rowOff>241789</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76199</xdr:colOff>
      <xdr:row>18</xdr:row>
      <xdr:rowOff>0</xdr:rowOff>
    </xdr:from>
    <xdr:to>
      <xdr:col>8</xdr:col>
      <xdr:colOff>533399</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pref.aichi.jp/soshiki/toukei/seizou-3.html"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pref.aichi.jp/soshiki/toshi/0000029550.html" TargetMode="External"/><Relationship Id="rId1" Type="http://schemas.openxmlformats.org/officeDocument/2006/relationships/hyperlink" Target="https://www.mlit.go.jp/totikensangyo/totikensangyo_fr4_00004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view="pageBreakPreview" zoomScaleNormal="100" zoomScaleSheetLayoutView="100" workbookViewId="0">
      <selection activeCell="O32" sqref="O32"/>
    </sheetView>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1" t="s">
        <v>0</v>
      </c>
    </row>
    <row r="13" spans="5:5" ht="30.75">
      <c r="E13" s="4"/>
    </row>
    <row r="14" spans="5:5" ht="28.5">
      <c r="E14" s="5"/>
    </row>
    <row r="15" spans="5:5" ht="30">
      <c r="E15" s="3"/>
    </row>
    <row r="16" spans="5:5" ht="18.75">
      <c r="E16" s="6" t="s">
        <v>1532</v>
      </c>
    </row>
    <row r="17" spans="5:5" ht="18.75">
      <c r="E17" s="6" t="s">
        <v>1533</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scaleWithDoc="0"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A427-78FE-4A3F-93E0-EEB11AB76F8A}">
  <sheetPr>
    <tabColor theme="9" tint="0.79998168889431442"/>
  </sheetPr>
  <dimension ref="A1:Q73"/>
  <sheetViews>
    <sheetView view="pageBreakPreview" topLeftCell="A28" zoomScaleNormal="100" zoomScaleSheetLayoutView="100" workbookViewId="0">
      <selection activeCell="O25" sqref="O25:O26"/>
    </sheetView>
  </sheetViews>
  <sheetFormatPr defaultRowHeight="13.5"/>
  <cols>
    <col min="1" max="1" width="9.625" style="238" customWidth="1"/>
    <col min="2" max="3" width="9.625" style="850" customWidth="1"/>
    <col min="4" max="4" width="6.625" style="238" customWidth="1"/>
    <col min="5" max="6" width="3.625" style="238" customWidth="1"/>
    <col min="7" max="8" width="6.625" style="238" customWidth="1"/>
    <col min="9" max="12" width="3.625" style="238" customWidth="1"/>
    <col min="13" max="13" width="4.125" style="238" customWidth="1"/>
    <col min="14" max="14" width="3.625" style="238" customWidth="1"/>
    <col min="15" max="15" width="9.625" style="850" customWidth="1"/>
    <col min="16" max="16384" width="9" style="238"/>
  </cols>
  <sheetData>
    <row r="1" spans="1:15" ht="13.5" customHeight="1"/>
    <row r="2" spans="1:15" ht="13.5" customHeight="1"/>
    <row r="3" spans="1:15" ht="18" customHeight="1">
      <c r="A3" s="238" t="s">
        <v>408</v>
      </c>
    </row>
    <row r="4" spans="1:15" ht="18" customHeight="1">
      <c r="O4" s="821" t="s">
        <v>432</v>
      </c>
    </row>
    <row r="5" spans="1:15" ht="24" customHeight="1">
      <c r="A5" s="1081" t="s">
        <v>409</v>
      </c>
      <c r="B5" s="1083" t="s">
        <v>410</v>
      </c>
      <c r="C5" s="1083" t="s">
        <v>850</v>
      </c>
      <c r="D5" s="1081" t="s">
        <v>411</v>
      </c>
      <c r="E5" s="1081"/>
      <c r="F5" s="1081"/>
      <c r="G5" s="1081"/>
      <c r="H5" s="1081"/>
      <c r="I5" s="1081"/>
      <c r="J5" s="1081"/>
      <c r="K5" s="1081"/>
      <c r="L5" s="1081"/>
      <c r="M5" s="1081"/>
      <c r="N5" s="1081"/>
      <c r="O5" s="1084" t="s">
        <v>853</v>
      </c>
    </row>
    <row r="6" spans="1:15" ht="40.5" customHeight="1">
      <c r="A6" s="1081"/>
      <c r="B6" s="1083"/>
      <c r="C6" s="1083"/>
      <c r="D6" s="1085" t="s">
        <v>851</v>
      </c>
      <c r="E6" s="1086"/>
      <c r="F6" s="1085" t="s">
        <v>852</v>
      </c>
      <c r="G6" s="1086"/>
      <c r="H6" s="1069" t="s">
        <v>412</v>
      </c>
      <c r="I6" s="1070"/>
      <c r="J6" s="1069" t="s">
        <v>413</v>
      </c>
      <c r="K6" s="1087"/>
      <c r="L6" s="1070"/>
      <c r="M6" s="1069" t="s">
        <v>414</v>
      </c>
      <c r="N6" s="1070"/>
      <c r="O6" s="1084"/>
    </row>
    <row r="7" spans="1:15" ht="18" customHeight="1">
      <c r="A7" s="851" t="s">
        <v>415</v>
      </c>
      <c r="B7" s="1092">
        <v>3496</v>
      </c>
      <c r="C7" s="1092">
        <v>804</v>
      </c>
      <c r="D7" s="1088">
        <v>537</v>
      </c>
      <c r="E7" s="1089"/>
      <c r="F7" s="1088">
        <v>0</v>
      </c>
      <c r="G7" s="1089"/>
      <c r="H7" s="1088">
        <v>173</v>
      </c>
      <c r="I7" s="1089"/>
      <c r="J7" s="1088">
        <v>0</v>
      </c>
      <c r="K7" s="1093"/>
      <c r="L7" s="1089"/>
      <c r="M7" s="1088">
        <v>94</v>
      </c>
      <c r="N7" s="1089"/>
      <c r="O7" s="1092">
        <v>2692</v>
      </c>
    </row>
    <row r="8" spans="1:15" ht="18" customHeight="1">
      <c r="A8" s="852">
        <v>41653</v>
      </c>
      <c r="B8" s="1092"/>
      <c r="C8" s="1092"/>
      <c r="D8" s="1090"/>
      <c r="E8" s="1091"/>
      <c r="F8" s="1090"/>
      <c r="G8" s="1091"/>
      <c r="H8" s="1090"/>
      <c r="I8" s="1091"/>
      <c r="J8" s="1090"/>
      <c r="K8" s="1094"/>
      <c r="L8" s="1091"/>
      <c r="M8" s="1090"/>
      <c r="N8" s="1091"/>
      <c r="O8" s="1092"/>
    </row>
    <row r="9" spans="1:15" ht="18" customHeight="1">
      <c r="A9" s="851" t="s">
        <v>415</v>
      </c>
      <c r="B9" s="1092">
        <v>3496</v>
      </c>
      <c r="C9" s="1092">
        <v>804</v>
      </c>
      <c r="D9" s="1088">
        <v>531</v>
      </c>
      <c r="E9" s="1089"/>
      <c r="F9" s="1088">
        <v>0</v>
      </c>
      <c r="G9" s="1089"/>
      <c r="H9" s="1088">
        <v>174</v>
      </c>
      <c r="I9" s="1089"/>
      <c r="J9" s="1088">
        <v>5</v>
      </c>
      <c r="K9" s="1093"/>
      <c r="L9" s="1089"/>
      <c r="M9" s="1088">
        <v>94</v>
      </c>
      <c r="N9" s="1089"/>
      <c r="O9" s="1092">
        <v>2692</v>
      </c>
    </row>
    <row r="10" spans="1:15" ht="18" customHeight="1">
      <c r="A10" s="852">
        <v>41856</v>
      </c>
      <c r="B10" s="1092"/>
      <c r="C10" s="1092"/>
      <c r="D10" s="1090"/>
      <c r="E10" s="1091"/>
      <c r="F10" s="1090"/>
      <c r="G10" s="1091"/>
      <c r="H10" s="1090"/>
      <c r="I10" s="1091"/>
      <c r="J10" s="1090"/>
      <c r="K10" s="1094"/>
      <c r="L10" s="1091"/>
      <c r="M10" s="1090"/>
      <c r="N10" s="1091"/>
      <c r="O10" s="1092"/>
    </row>
    <row r="11" spans="1:15" ht="18" customHeight="1">
      <c r="A11" s="851" t="s">
        <v>416</v>
      </c>
      <c r="B11" s="1092">
        <v>3496</v>
      </c>
      <c r="C11" s="1092">
        <v>861</v>
      </c>
      <c r="D11" s="1088">
        <v>565</v>
      </c>
      <c r="E11" s="1089"/>
      <c r="F11" s="1088">
        <v>23</v>
      </c>
      <c r="G11" s="1089"/>
      <c r="H11" s="1088">
        <v>174</v>
      </c>
      <c r="I11" s="1089"/>
      <c r="J11" s="1088">
        <v>5</v>
      </c>
      <c r="K11" s="1093"/>
      <c r="L11" s="1089"/>
      <c r="M11" s="1088">
        <v>94</v>
      </c>
      <c r="N11" s="1089"/>
      <c r="O11" s="1092">
        <v>2635</v>
      </c>
    </row>
    <row r="12" spans="1:15" ht="18" customHeight="1">
      <c r="A12" s="852">
        <v>41733</v>
      </c>
      <c r="B12" s="1092"/>
      <c r="C12" s="1092"/>
      <c r="D12" s="1090"/>
      <c r="E12" s="1091"/>
      <c r="F12" s="1090"/>
      <c r="G12" s="1091"/>
      <c r="H12" s="1090"/>
      <c r="I12" s="1091"/>
      <c r="J12" s="1090"/>
      <c r="K12" s="1094"/>
      <c r="L12" s="1091"/>
      <c r="M12" s="1090"/>
      <c r="N12" s="1091"/>
      <c r="O12" s="1092"/>
    </row>
    <row r="13" spans="1:15" ht="18" customHeight="1">
      <c r="A13" s="851" t="s">
        <v>417</v>
      </c>
      <c r="B13" s="1092">
        <v>3496</v>
      </c>
      <c r="C13" s="1092">
        <v>861</v>
      </c>
      <c r="D13" s="1088">
        <v>508</v>
      </c>
      <c r="E13" s="1089"/>
      <c r="F13" s="1088">
        <v>37</v>
      </c>
      <c r="G13" s="1089"/>
      <c r="H13" s="1088">
        <v>208</v>
      </c>
      <c r="I13" s="1089"/>
      <c r="J13" s="1088">
        <v>11</v>
      </c>
      <c r="K13" s="1093"/>
      <c r="L13" s="1089"/>
      <c r="M13" s="1088">
        <v>97</v>
      </c>
      <c r="N13" s="1089"/>
      <c r="O13" s="1092">
        <v>2635</v>
      </c>
    </row>
    <row r="14" spans="1:15" ht="18" customHeight="1">
      <c r="A14" s="852">
        <v>41743</v>
      </c>
      <c r="B14" s="1092"/>
      <c r="C14" s="1092"/>
      <c r="D14" s="1090"/>
      <c r="E14" s="1091"/>
      <c r="F14" s="1090"/>
      <c r="G14" s="1091"/>
      <c r="H14" s="1090"/>
      <c r="I14" s="1091"/>
      <c r="J14" s="1090"/>
      <c r="K14" s="1094"/>
      <c r="L14" s="1091"/>
      <c r="M14" s="1090"/>
      <c r="N14" s="1091"/>
      <c r="O14" s="1092"/>
    </row>
    <row r="15" spans="1:15" ht="18" customHeight="1">
      <c r="A15" s="851" t="s">
        <v>418</v>
      </c>
      <c r="B15" s="1092">
        <v>3496</v>
      </c>
      <c r="C15" s="1092">
        <v>861</v>
      </c>
      <c r="D15" s="1088">
        <v>476</v>
      </c>
      <c r="E15" s="1089"/>
      <c r="F15" s="1088">
        <v>37</v>
      </c>
      <c r="G15" s="1089"/>
      <c r="H15" s="1088">
        <v>232</v>
      </c>
      <c r="I15" s="1089"/>
      <c r="J15" s="1088">
        <v>19</v>
      </c>
      <c r="K15" s="1093"/>
      <c r="L15" s="1089"/>
      <c r="M15" s="1088">
        <v>97</v>
      </c>
      <c r="N15" s="1089"/>
      <c r="O15" s="1092">
        <v>2635</v>
      </c>
    </row>
    <row r="16" spans="1:15" ht="18" customHeight="1">
      <c r="A16" s="852">
        <v>41785</v>
      </c>
      <c r="B16" s="1092"/>
      <c r="C16" s="1092"/>
      <c r="D16" s="1090"/>
      <c r="E16" s="1091"/>
      <c r="F16" s="1090"/>
      <c r="G16" s="1091"/>
      <c r="H16" s="1090"/>
      <c r="I16" s="1091"/>
      <c r="J16" s="1090"/>
      <c r="K16" s="1094"/>
      <c r="L16" s="1091"/>
      <c r="M16" s="1090"/>
      <c r="N16" s="1091"/>
      <c r="O16" s="1092"/>
    </row>
    <row r="17" spans="1:15" ht="18" customHeight="1">
      <c r="A17" s="851" t="s">
        <v>419</v>
      </c>
      <c r="B17" s="1092">
        <v>3490</v>
      </c>
      <c r="C17" s="1092">
        <v>1029</v>
      </c>
      <c r="D17" s="1088">
        <v>637</v>
      </c>
      <c r="E17" s="1089"/>
      <c r="F17" s="1088">
        <v>37</v>
      </c>
      <c r="G17" s="1089"/>
      <c r="H17" s="1088">
        <v>239</v>
      </c>
      <c r="I17" s="1089"/>
      <c r="J17" s="1088">
        <v>19</v>
      </c>
      <c r="K17" s="1093"/>
      <c r="L17" s="1089"/>
      <c r="M17" s="1088">
        <v>97</v>
      </c>
      <c r="N17" s="1089"/>
      <c r="O17" s="1092">
        <v>2461</v>
      </c>
    </row>
    <row r="18" spans="1:15" ht="18" customHeight="1">
      <c r="A18" s="852">
        <v>41886</v>
      </c>
      <c r="B18" s="1092"/>
      <c r="C18" s="1092"/>
      <c r="D18" s="1090"/>
      <c r="E18" s="1091"/>
      <c r="F18" s="1090"/>
      <c r="G18" s="1091"/>
      <c r="H18" s="1090"/>
      <c r="I18" s="1091"/>
      <c r="J18" s="1090"/>
      <c r="K18" s="1094"/>
      <c r="L18" s="1091"/>
      <c r="M18" s="1090"/>
      <c r="N18" s="1091"/>
      <c r="O18" s="1092"/>
    </row>
    <row r="19" spans="1:15" ht="24" customHeight="1">
      <c r="A19" s="1081" t="s">
        <v>409</v>
      </c>
      <c r="B19" s="1083" t="s">
        <v>410</v>
      </c>
      <c r="C19" s="1083" t="s">
        <v>850</v>
      </c>
      <c r="D19" s="1081" t="s">
        <v>411</v>
      </c>
      <c r="E19" s="1081"/>
      <c r="F19" s="1081"/>
      <c r="G19" s="1081"/>
      <c r="H19" s="1081"/>
      <c r="I19" s="1081"/>
      <c r="J19" s="1081"/>
      <c r="K19" s="1081"/>
      <c r="L19" s="1081"/>
      <c r="M19" s="1081"/>
      <c r="N19" s="1081"/>
      <c r="O19" s="1083" t="s">
        <v>420</v>
      </c>
    </row>
    <row r="20" spans="1:15" ht="85.5" customHeight="1">
      <c r="A20" s="1081"/>
      <c r="B20" s="1083"/>
      <c r="C20" s="1083"/>
      <c r="D20" s="557" t="s">
        <v>426</v>
      </c>
      <c r="E20" s="1095" t="s">
        <v>427</v>
      </c>
      <c r="F20" s="1095"/>
      <c r="G20" s="853" t="s">
        <v>877</v>
      </c>
      <c r="H20" s="557" t="s">
        <v>428</v>
      </c>
      <c r="I20" s="1096" t="s">
        <v>429</v>
      </c>
      <c r="J20" s="1097"/>
      <c r="K20" s="854" t="s">
        <v>430</v>
      </c>
      <c r="L20" s="854" t="s">
        <v>413</v>
      </c>
      <c r="M20" s="854" t="s">
        <v>414</v>
      </c>
      <c r="N20" s="854" t="s">
        <v>431</v>
      </c>
      <c r="O20" s="1083"/>
    </row>
    <row r="21" spans="1:15" ht="18" customHeight="1">
      <c r="A21" s="851" t="s">
        <v>421</v>
      </c>
      <c r="B21" s="1092">
        <v>3490</v>
      </c>
      <c r="C21" s="1105">
        <v>1029</v>
      </c>
      <c r="D21" s="1104">
        <v>594</v>
      </c>
      <c r="E21" s="1104">
        <v>22</v>
      </c>
      <c r="F21" s="1104"/>
      <c r="G21" s="1099">
        <v>47</v>
      </c>
      <c r="H21" s="1104">
        <v>202</v>
      </c>
      <c r="I21" s="1098">
        <v>37</v>
      </c>
      <c r="J21" s="1099"/>
      <c r="K21" s="1102">
        <v>6</v>
      </c>
      <c r="L21" s="1104">
        <v>28</v>
      </c>
      <c r="M21" s="1102">
        <v>93</v>
      </c>
      <c r="N21" s="1104">
        <v>0</v>
      </c>
      <c r="O21" s="1105">
        <v>2461</v>
      </c>
    </row>
    <row r="22" spans="1:15" ht="18" customHeight="1">
      <c r="A22" s="852">
        <v>41790</v>
      </c>
      <c r="B22" s="1092"/>
      <c r="C22" s="1105"/>
      <c r="D22" s="1104"/>
      <c r="E22" s="1104"/>
      <c r="F22" s="1104"/>
      <c r="G22" s="1101"/>
      <c r="H22" s="1104"/>
      <c r="I22" s="1100"/>
      <c r="J22" s="1101"/>
      <c r="K22" s="1103"/>
      <c r="L22" s="1104"/>
      <c r="M22" s="1103"/>
      <c r="N22" s="1104"/>
      <c r="O22" s="1105"/>
    </row>
    <row r="23" spans="1:15" ht="18" customHeight="1">
      <c r="A23" s="851" t="s">
        <v>422</v>
      </c>
      <c r="B23" s="1092">
        <v>3490</v>
      </c>
      <c r="C23" s="1105">
        <v>1029</v>
      </c>
      <c r="D23" s="1104">
        <v>594</v>
      </c>
      <c r="E23" s="1104">
        <v>22</v>
      </c>
      <c r="F23" s="1104"/>
      <c r="G23" s="1099">
        <v>47</v>
      </c>
      <c r="H23" s="1104">
        <v>202</v>
      </c>
      <c r="I23" s="1098">
        <v>37</v>
      </c>
      <c r="J23" s="1099"/>
      <c r="K23" s="1102">
        <v>6</v>
      </c>
      <c r="L23" s="1104">
        <v>28</v>
      </c>
      <c r="M23" s="1102">
        <v>93</v>
      </c>
      <c r="N23" s="1104">
        <v>0</v>
      </c>
      <c r="O23" s="1105">
        <v>2461</v>
      </c>
    </row>
    <row r="24" spans="1:15" ht="18" customHeight="1">
      <c r="A24" s="852">
        <v>41900</v>
      </c>
      <c r="B24" s="1092"/>
      <c r="C24" s="1105"/>
      <c r="D24" s="1104"/>
      <c r="E24" s="1104"/>
      <c r="F24" s="1104"/>
      <c r="G24" s="1101"/>
      <c r="H24" s="1104"/>
      <c r="I24" s="1100"/>
      <c r="J24" s="1101"/>
      <c r="K24" s="1103"/>
      <c r="L24" s="1104"/>
      <c r="M24" s="1103"/>
      <c r="N24" s="1104"/>
      <c r="O24" s="1105"/>
    </row>
    <row r="25" spans="1:15" ht="18" customHeight="1">
      <c r="A25" s="855" t="s">
        <v>904</v>
      </c>
      <c r="B25" s="1092">
        <v>3490</v>
      </c>
      <c r="C25" s="1105">
        <v>1029</v>
      </c>
      <c r="D25" s="1104">
        <v>511</v>
      </c>
      <c r="E25" s="1104">
        <v>22</v>
      </c>
      <c r="F25" s="1104"/>
      <c r="G25" s="1099">
        <v>86</v>
      </c>
      <c r="H25" s="1104">
        <v>225</v>
      </c>
      <c r="I25" s="1098">
        <v>37</v>
      </c>
      <c r="J25" s="1099"/>
      <c r="K25" s="1102">
        <v>18</v>
      </c>
      <c r="L25" s="1104">
        <v>31</v>
      </c>
      <c r="M25" s="1102">
        <v>99</v>
      </c>
      <c r="N25" s="1104">
        <v>0</v>
      </c>
      <c r="O25" s="1105">
        <v>2461</v>
      </c>
    </row>
    <row r="26" spans="1:15" ht="18" customHeight="1">
      <c r="A26" s="852">
        <v>41742</v>
      </c>
      <c r="B26" s="1092"/>
      <c r="C26" s="1105"/>
      <c r="D26" s="1104"/>
      <c r="E26" s="1104"/>
      <c r="F26" s="1104"/>
      <c r="G26" s="1101"/>
      <c r="H26" s="1104"/>
      <c r="I26" s="1100"/>
      <c r="J26" s="1101"/>
      <c r="K26" s="1103"/>
      <c r="L26" s="1104"/>
      <c r="M26" s="1103"/>
      <c r="N26" s="1104"/>
      <c r="O26" s="1105"/>
    </row>
    <row r="27" spans="1:15" ht="18" customHeight="1">
      <c r="A27" s="851" t="s">
        <v>423</v>
      </c>
      <c r="B27" s="1092">
        <v>3490</v>
      </c>
      <c r="C27" s="1105">
        <v>1093</v>
      </c>
      <c r="D27" s="1104">
        <v>534</v>
      </c>
      <c r="E27" s="1104">
        <v>25</v>
      </c>
      <c r="F27" s="1104"/>
      <c r="G27" s="1099">
        <v>84</v>
      </c>
      <c r="H27" s="1104">
        <v>230</v>
      </c>
      <c r="I27" s="1098">
        <v>37</v>
      </c>
      <c r="J27" s="1099"/>
      <c r="K27" s="1102">
        <v>18</v>
      </c>
      <c r="L27" s="1104">
        <v>31</v>
      </c>
      <c r="M27" s="1102">
        <v>102</v>
      </c>
      <c r="N27" s="1104">
        <v>32</v>
      </c>
      <c r="O27" s="1105">
        <v>2397</v>
      </c>
    </row>
    <row r="28" spans="1:15" ht="18" customHeight="1">
      <c r="A28" s="852">
        <v>41774</v>
      </c>
      <c r="B28" s="1092"/>
      <c r="C28" s="1105"/>
      <c r="D28" s="1104"/>
      <c r="E28" s="1104"/>
      <c r="F28" s="1104"/>
      <c r="G28" s="1101"/>
      <c r="H28" s="1104"/>
      <c r="I28" s="1100"/>
      <c r="J28" s="1101"/>
      <c r="K28" s="1103"/>
      <c r="L28" s="1104"/>
      <c r="M28" s="1103"/>
      <c r="N28" s="1104"/>
      <c r="O28" s="1105"/>
    </row>
    <row r="29" spans="1:15" ht="18" customHeight="1">
      <c r="A29" s="855" t="s">
        <v>424</v>
      </c>
      <c r="B29" s="1092">
        <v>3490</v>
      </c>
      <c r="C29" s="1105">
        <v>1093</v>
      </c>
      <c r="D29" s="1104">
        <v>500</v>
      </c>
      <c r="E29" s="1104">
        <v>25</v>
      </c>
      <c r="F29" s="1104"/>
      <c r="G29" s="1099">
        <v>101</v>
      </c>
      <c r="H29" s="1104">
        <v>236</v>
      </c>
      <c r="I29" s="1098">
        <v>37</v>
      </c>
      <c r="J29" s="1099"/>
      <c r="K29" s="1102">
        <v>21</v>
      </c>
      <c r="L29" s="1104">
        <v>39</v>
      </c>
      <c r="M29" s="1102">
        <v>102</v>
      </c>
      <c r="N29" s="1104">
        <v>32</v>
      </c>
      <c r="O29" s="1105">
        <v>2397</v>
      </c>
    </row>
    <row r="30" spans="1:15" ht="18" customHeight="1">
      <c r="A30" s="852">
        <v>41924</v>
      </c>
      <c r="B30" s="1092"/>
      <c r="C30" s="1105"/>
      <c r="D30" s="1104"/>
      <c r="E30" s="1104"/>
      <c r="F30" s="1104"/>
      <c r="G30" s="1101"/>
      <c r="H30" s="1104"/>
      <c r="I30" s="1100"/>
      <c r="J30" s="1101"/>
      <c r="K30" s="1103"/>
      <c r="L30" s="1104"/>
      <c r="M30" s="1103"/>
      <c r="N30" s="1104"/>
      <c r="O30" s="1105"/>
    </row>
    <row r="31" spans="1:15" ht="18" customHeight="1">
      <c r="A31" s="851" t="s">
        <v>425</v>
      </c>
      <c r="B31" s="1092">
        <v>3490</v>
      </c>
      <c r="C31" s="1105">
        <v>1093</v>
      </c>
      <c r="D31" s="1104">
        <v>493</v>
      </c>
      <c r="E31" s="1104">
        <v>25</v>
      </c>
      <c r="F31" s="1104"/>
      <c r="G31" s="1099">
        <v>104</v>
      </c>
      <c r="H31" s="1104">
        <v>239</v>
      </c>
      <c r="I31" s="1098">
        <v>38</v>
      </c>
      <c r="J31" s="1099"/>
      <c r="K31" s="1102">
        <v>21</v>
      </c>
      <c r="L31" s="1104">
        <v>39</v>
      </c>
      <c r="M31" s="1102">
        <v>102</v>
      </c>
      <c r="N31" s="1104">
        <v>32</v>
      </c>
      <c r="O31" s="1105">
        <v>2397</v>
      </c>
    </row>
    <row r="32" spans="1:15" ht="18" customHeight="1">
      <c r="A32" s="852">
        <v>42000</v>
      </c>
      <c r="B32" s="1092"/>
      <c r="C32" s="1105"/>
      <c r="D32" s="1104"/>
      <c r="E32" s="1104"/>
      <c r="F32" s="1104"/>
      <c r="G32" s="1101"/>
      <c r="H32" s="1104"/>
      <c r="I32" s="1100"/>
      <c r="J32" s="1101"/>
      <c r="K32" s="1103"/>
      <c r="L32" s="1104"/>
      <c r="M32" s="1103"/>
      <c r="N32" s="1104"/>
      <c r="O32" s="1105"/>
    </row>
    <row r="33" spans="1:15" ht="18" customHeight="1">
      <c r="A33" s="856"/>
      <c r="B33" s="857"/>
      <c r="C33" s="857"/>
      <c r="D33" s="821"/>
      <c r="E33" s="821"/>
      <c r="L33" s="858"/>
      <c r="M33" s="858"/>
      <c r="O33" s="821"/>
    </row>
    <row r="34" spans="1:15" ht="18" customHeight="1">
      <c r="A34" s="859"/>
      <c r="B34" s="857"/>
      <c r="C34" s="857"/>
      <c r="L34" s="860"/>
      <c r="M34" s="860"/>
      <c r="O34" s="861"/>
    </row>
    <row r="35" spans="1:15" ht="18" customHeight="1">
      <c r="A35" s="328"/>
      <c r="O35" s="857"/>
    </row>
    <row r="36" spans="1:15" ht="18" customHeight="1">
      <c r="A36" s="327"/>
      <c r="L36" s="862"/>
      <c r="M36" s="862"/>
    </row>
    <row r="37" spans="1:15" ht="18" customHeight="1">
      <c r="A37" s="328"/>
    </row>
    <row r="38" spans="1:15" ht="13.5" customHeight="1"/>
    <row r="39" spans="1:15" ht="13.5" customHeight="1"/>
    <row r="40" spans="1:15" ht="18" customHeight="1"/>
    <row r="41" spans="1:15" ht="18" customHeight="1">
      <c r="O41" s="821" t="s">
        <v>432</v>
      </c>
    </row>
    <row r="42" spans="1:15" ht="24" customHeight="1">
      <c r="A42" s="1081" t="s">
        <v>409</v>
      </c>
      <c r="B42" s="1083" t="s">
        <v>410</v>
      </c>
      <c r="C42" s="1083" t="s">
        <v>850</v>
      </c>
      <c r="D42" s="1081" t="s">
        <v>411</v>
      </c>
      <c r="E42" s="1081"/>
      <c r="F42" s="1081"/>
      <c r="G42" s="1081"/>
      <c r="H42" s="1081"/>
      <c r="I42" s="1081"/>
      <c r="J42" s="1081"/>
      <c r="K42" s="1081"/>
      <c r="L42" s="1081"/>
      <c r="M42" s="1081"/>
      <c r="N42" s="1081"/>
      <c r="O42" s="1083" t="s">
        <v>420</v>
      </c>
    </row>
    <row r="43" spans="1:15" ht="85.5" customHeight="1">
      <c r="A43" s="1081"/>
      <c r="B43" s="1083"/>
      <c r="C43" s="1083"/>
      <c r="D43" s="557" t="s">
        <v>426</v>
      </c>
      <c r="E43" s="1095" t="s">
        <v>427</v>
      </c>
      <c r="F43" s="1095"/>
      <c r="G43" s="853" t="s">
        <v>877</v>
      </c>
      <c r="H43" s="557" t="s">
        <v>428</v>
      </c>
      <c r="I43" s="1096" t="s">
        <v>429</v>
      </c>
      <c r="J43" s="1097"/>
      <c r="K43" s="854" t="s">
        <v>430</v>
      </c>
      <c r="L43" s="854" t="s">
        <v>413</v>
      </c>
      <c r="M43" s="854" t="s">
        <v>414</v>
      </c>
      <c r="N43" s="854" t="s">
        <v>431</v>
      </c>
      <c r="O43" s="1083"/>
    </row>
    <row r="44" spans="1:15" ht="18" customHeight="1">
      <c r="A44" s="851" t="s">
        <v>433</v>
      </c>
      <c r="B44" s="1092">
        <v>3490</v>
      </c>
      <c r="C44" s="1105">
        <v>1093</v>
      </c>
      <c r="D44" s="1104">
        <v>493</v>
      </c>
      <c r="E44" s="1104">
        <v>25</v>
      </c>
      <c r="F44" s="1104"/>
      <c r="G44" s="1099">
        <v>103</v>
      </c>
      <c r="H44" s="1104">
        <v>240</v>
      </c>
      <c r="I44" s="1098">
        <v>38</v>
      </c>
      <c r="J44" s="1099"/>
      <c r="K44" s="1102">
        <v>21</v>
      </c>
      <c r="L44" s="1104">
        <v>39</v>
      </c>
      <c r="M44" s="1102">
        <v>102</v>
      </c>
      <c r="N44" s="1104">
        <v>32</v>
      </c>
      <c r="O44" s="1105">
        <v>2397</v>
      </c>
    </row>
    <row r="45" spans="1:15" ht="18" customHeight="1">
      <c r="A45" s="852">
        <v>41840</v>
      </c>
      <c r="B45" s="1092"/>
      <c r="C45" s="1105"/>
      <c r="D45" s="1104"/>
      <c r="E45" s="1104"/>
      <c r="F45" s="1104"/>
      <c r="G45" s="1101"/>
      <c r="H45" s="1104"/>
      <c r="I45" s="1100"/>
      <c r="J45" s="1101"/>
      <c r="K45" s="1103"/>
      <c r="L45" s="1104"/>
      <c r="M45" s="1103"/>
      <c r="N45" s="1104"/>
      <c r="O45" s="1105"/>
    </row>
    <row r="46" spans="1:15" ht="18" customHeight="1">
      <c r="A46" s="851" t="s">
        <v>434</v>
      </c>
      <c r="B46" s="1092">
        <v>3490</v>
      </c>
      <c r="C46" s="1105">
        <v>1093</v>
      </c>
      <c r="D46" s="1104">
        <v>493</v>
      </c>
      <c r="E46" s="1104">
        <v>25</v>
      </c>
      <c r="F46" s="1104"/>
      <c r="G46" s="1099">
        <v>103</v>
      </c>
      <c r="H46" s="1104">
        <v>240</v>
      </c>
      <c r="I46" s="1098">
        <v>38</v>
      </c>
      <c r="J46" s="1099"/>
      <c r="K46" s="1102">
        <v>21</v>
      </c>
      <c r="L46" s="1104">
        <v>39</v>
      </c>
      <c r="M46" s="1102">
        <v>102</v>
      </c>
      <c r="N46" s="1104">
        <v>32</v>
      </c>
      <c r="O46" s="1105">
        <v>2397</v>
      </c>
    </row>
    <row r="47" spans="1:15" ht="18" customHeight="1">
      <c r="A47" s="852">
        <v>41997</v>
      </c>
      <c r="B47" s="1092"/>
      <c r="C47" s="1105"/>
      <c r="D47" s="1104"/>
      <c r="E47" s="1104"/>
      <c r="F47" s="1104"/>
      <c r="G47" s="1101"/>
      <c r="H47" s="1104"/>
      <c r="I47" s="1100"/>
      <c r="J47" s="1101"/>
      <c r="K47" s="1103"/>
      <c r="L47" s="1104"/>
      <c r="M47" s="1103"/>
      <c r="N47" s="1104"/>
      <c r="O47" s="1105"/>
    </row>
    <row r="48" spans="1:15" ht="18" customHeight="1">
      <c r="A48" s="855" t="s">
        <v>435</v>
      </c>
      <c r="B48" s="1092">
        <v>3490</v>
      </c>
      <c r="C48" s="1105">
        <v>1093</v>
      </c>
      <c r="D48" s="1104">
        <v>465</v>
      </c>
      <c r="E48" s="1104">
        <v>25</v>
      </c>
      <c r="F48" s="1104"/>
      <c r="G48" s="1099">
        <v>103</v>
      </c>
      <c r="H48" s="1104">
        <v>254</v>
      </c>
      <c r="I48" s="1098">
        <v>39</v>
      </c>
      <c r="J48" s="1099"/>
      <c r="K48" s="1102">
        <v>21</v>
      </c>
      <c r="L48" s="1104">
        <v>47</v>
      </c>
      <c r="M48" s="1102">
        <v>107</v>
      </c>
      <c r="N48" s="1104">
        <v>32</v>
      </c>
      <c r="O48" s="1105">
        <v>2397</v>
      </c>
    </row>
    <row r="49" spans="1:17" ht="18" customHeight="1">
      <c r="A49" s="852">
        <v>41668</v>
      </c>
      <c r="B49" s="1092"/>
      <c r="C49" s="1105"/>
      <c r="D49" s="1104"/>
      <c r="E49" s="1104"/>
      <c r="F49" s="1104"/>
      <c r="G49" s="1101"/>
      <c r="H49" s="1104"/>
      <c r="I49" s="1100"/>
      <c r="J49" s="1101"/>
      <c r="K49" s="1103"/>
      <c r="L49" s="1104"/>
      <c r="M49" s="1103"/>
      <c r="N49" s="1104"/>
      <c r="O49" s="1105"/>
    </row>
    <row r="50" spans="1:17" ht="18" customHeight="1">
      <c r="A50" s="855" t="s">
        <v>948</v>
      </c>
      <c r="B50" s="1092">
        <v>3491</v>
      </c>
      <c r="C50" s="1105">
        <v>1093</v>
      </c>
      <c r="D50" s="1104">
        <v>465</v>
      </c>
      <c r="E50" s="1104">
        <v>25</v>
      </c>
      <c r="F50" s="1104"/>
      <c r="G50" s="1099">
        <v>102</v>
      </c>
      <c r="H50" s="1104">
        <v>255</v>
      </c>
      <c r="I50" s="1098">
        <v>39</v>
      </c>
      <c r="J50" s="1099"/>
      <c r="K50" s="1102">
        <v>22</v>
      </c>
      <c r="L50" s="1104">
        <v>47</v>
      </c>
      <c r="M50" s="1102">
        <v>107</v>
      </c>
      <c r="N50" s="1104">
        <v>32</v>
      </c>
      <c r="O50" s="1105">
        <v>2398</v>
      </c>
    </row>
    <row r="51" spans="1:17" ht="18" customHeight="1">
      <c r="A51" s="852">
        <v>42982</v>
      </c>
      <c r="B51" s="1092"/>
      <c r="C51" s="1105"/>
      <c r="D51" s="1104"/>
      <c r="E51" s="1104"/>
      <c r="F51" s="1104"/>
      <c r="G51" s="1101"/>
      <c r="H51" s="1104"/>
      <c r="I51" s="1100"/>
      <c r="J51" s="1101"/>
      <c r="K51" s="1103"/>
      <c r="L51" s="1104"/>
      <c r="M51" s="1103"/>
      <c r="N51" s="1104"/>
      <c r="O51" s="1105"/>
    </row>
    <row r="52" spans="1:17" ht="18" customHeight="1">
      <c r="A52" s="855" t="s">
        <v>1007</v>
      </c>
      <c r="B52" s="1092">
        <v>3491</v>
      </c>
      <c r="C52" s="1105">
        <v>1124</v>
      </c>
      <c r="D52" s="1104">
        <v>496</v>
      </c>
      <c r="E52" s="1104">
        <v>25</v>
      </c>
      <c r="F52" s="1104"/>
      <c r="G52" s="1099">
        <v>102</v>
      </c>
      <c r="H52" s="1104">
        <v>255</v>
      </c>
      <c r="I52" s="1098">
        <v>39</v>
      </c>
      <c r="J52" s="1099"/>
      <c r="K52" s="1102">
        <v>22</v>
      </c>
      <c r="L52" s="1104">
        <v>47</v>
      </c>
      <c r="M52" s="1102">
        <v>106</v>
      </c>
      <c r="N52" s="1104">
        <v>33</v>
      </c>
      <c r="O52" s="1105">
        <v>2367</v>
      </c>
    </row>
    <row r="53" spans="1:17" ht="18" customHeight="1">
      <c r="A53" s="852">
        <v>43553</v>
      </c>
      <c r="B53" s="1092"/>
      <c r="C53" s="1105"/>
      <c r="D53" s="1104"/>
      <c r="E53" s="1104"/>
      <c r="F53" s="1104"/>
      <c r="G53" s="1101"/>
      <c r="H53" s="1104"/>
      <c r="I53" s="1100"/>
      <c r="J53" s="1101"/>
      <c r="K53" s="1103"/>
      <c r="L53" s="1104"/>
      <c r="M53" s="1103"/>
      <c r="N53" s="1104"/>
      <c r="O53" s="1105"/>
    </row>
    <row r="54" spans="1:17" ht="18" customHeight="1">
      <c r="A54" s="855" t="s">
        <v>1031</v>
      </c>
      <c r="B54" s="1092">
        <v>3491</v>
      </c>
      <c r="C54" s="1105">
        <v>1124</v>
      </c>
      <c r="D54" s="1104">
        <v>496</v>
      </c>
      <c r="E54" s="1104">
        <v>25</v>
      </c>
      <c r="F54" s="1104"/>
      <c r="G54" s="1099">
        <v>102</v>
      </c>
      <c r="H54" s="1104">
        <v>255</v>
      </c>
      <c r="I54" s="1098">
        <v>39</v>
      </c>
      <c r="J54" s="1099"/>
      <c r="K54" s="1102">
        <v>22</v>
      </c>
      <c r="L54" s="1104">
        <v>47</v>
      </c>
      <c r="M54" s="1102">
        <v>106</v>
      </c>
      <c r="N54" s="1104">
        <v>33</v>
      </c>
      <c r="O54" s="1105">
        <v>2367</v>
      </c>
    </row>
    <row r="55" spans="1:17" ht="18" customHeight="1">
      <c r="A55" s="852">
        <v>44177</v>
      </c>
      <c r="B55" s="1092"/>
      <c r="C55" s="1105"/>
      <c r="D55" s="1104"/>
      <c r="E55" s="1104"/>
      <c r="F55" s="1104"/>
      <c r="G55" s="1101"/>
      <c r="H55" s="1104"/>
      <c r="I55" s="1100"/>
      <c r="J55" s="1101"/>
      <c r="K55" s="1103"/>
      <c r="L55" s="1104"/>
      <c r="M55" s="1103"/>
      <c r="N55" s="1104"/>
      <c r="O55" s="1105"/>
    </row>
    <row r="56" spans="1:17" ht="18" customHeight="1">
      <c r="A56" s="855" t="s">
        <v>1225</v>
      </c>
      <c r="B56" s="1092">
        <v>3491</v>
      </c>
      <c r="C56" s="1105">
        <v>1124</v>
      </c>
      <c r="D56" s="1104">
        <v>496</v>
      </c>
      <c r="E56" s="1104">
        <v>25</v>
      </c>
      <c r="F56" s="1104"/>
      <c r="G56" s="1104">
        <v>102</v>
      </c>
      <c r="H56" s="1104">
        <v>255</v>
      </c>
      <c r="I56" s="1104">
        <v>39</v>
      </c>
      <c r="J56" s="1104"/>
      <c r="K56" s="1104">
        <v>22</v>
      </c>
      <c r="L56" s="1104">
        <v>47</v>
      </c>
      <c r="M56" s="1104">
        <v>106</v>
      </c>
      <c r="N56" s="1104">
        <v>33</v>
      </c>
      <c r="O56" s="1105">
        <v>2367</v>
      </c>
    </row>
    <row r="57" spans="1:17" ht="18" customHeight="1">
      <c r="A57" s="852">
        <v>44180</v>
      </c>
      <c r="B57" s="1092"/>
      <c r="C57" s="1105"/>
      <c r="D57" s="1104"/>
      <c r="E57" s="1104"/>
      <c r="F57" s="1104"/>
      <c r="G57" s="1104"/>
      <c r="H57" s="1104"/>
      <c r="I57" s="1104"/>
      <c r="J57" s="1104"/>
      <c r="K57" s="1104"/>
      <c r="L57" s="1104"/>
      <c r="M57" s="1104"/>
      <c r="N57" s="1104"/>
      <c r="O57" s="1105"/>
    </row>
    <row r="58" spans="1:17" ht="18" customHeight="1">
      <c r="A58" s="855" t="s">
        <v>1388</v>
      </c>
      <c r="B58" s="1092">
        <v>3491</v>
      </c>
      <c r="C58" s="1105">
        <v>1124</v>
      </c>
      <c r="D58" s="1104">
        <v>483</v>
      </c>
      <c r="E58" s="1104">
        <v>25</v>
      </c>
      <c r="F58" s="1104"/>
      <c r="G58" s="1104">
        <v>102</v>
      </c>
      <c r="H58" s="1104">
        <v>264</v>
      </c>
      <c r="I58" s="1104">
        <v>39</v>
      </c>
      <c r="J58" s="1104"/>
      <c r="K58" s="1104">
        <v>25</v>
      </c>
      <c r="L58" s="1104">
        <v>47</v>
      </c>
      <c r="M58" s="1104">
        <v>106</v>
      </c>
      <c r="N58" s="1104">
        <v>33</v>
      </c>
      <c r="O58" s="1105">
        <v>2367</v>
      </c>
    </row>
    <row r="59" spans="1:17" ht="18" customHeight="1">
      <c r="A59" s="852">
        <v>44180</v>
      </c>
      <c r="B59" s="1092"/>
      <c r="C59" s="1105"/>
      <c r="D59" s="1104"/>
      <c r="E59" s="1104"/>
      <c r="F59" s="1104"/>
      <c r="G59" s="1104"/>
      <c r="H59" s="1104"/>
      <c r="I59" s="1104"/>
      <c r="J59" s="1104"/>
      <c r="K59" s="1104"/>
      <c r="L59" s="1104"/>
      <c r="M59" s="1104"/>
      <c r="N59" s="1104"/>
      <c r="O59" s="1105"/>
    </row>
    <row r="60" spans="1:17" ht="18" customHeight="1">
      <c r="A60" s="855" t="s">
        <v>1503</v>
      </c>
      <c r="B60" s="1092">
        <v>3491</v>
      </c>
      <c r="C60" s="1105">
        <v>1124</v>
      </c>
      <c r="D60" s="1104">
        <v>483</v>
      </c>
      <c r="E60" s="1104">
        <v>25</v>
      </c>
      <c r="F60" s="1104"/>
      <c r="G60" s="1104">
        <v>102</v>
      </c>
      <c r="H60" s="1104">
        <v>264</v>
      </c>
      <c r="I60" s="1104">
        <v>39</v>
      </c>
      <c r="J60" s="1104"/>
      <c r="K60" s="1104">
        <v>25</v>
      </c>
      <c r="L60" s="1104">
        <v>47</v>
      </c>
      <c r="M60" s="1104">
        <v>106</v>
      </c>
      <c r="N60" s="1104">
        <v>33</v>
      </c>
      <c r="O60" s="1105">
        <v>2367</v>
      </c>
    </row>
    <row r="61" spans="1:17" ht="18" customHeight="1">
      <c r="A61" s="852">
        <v>46006</v>
      </c>
      <c r="B61" s="1092"/>
      <c r="C61" s="1105"/>
      <c r="D61" s="1104"/>
      <c r="E61" s="1104"/>
      <c r="F61" s="1104"/>
      <c r="G61" s="1104"/>
      <c r="H61" s="1104"/>
      <c r="I61" s="1104"/>
      <c r="J61" s="1104"/>
      <c r="K61" s="1104"/>
      <c r="L61" s="1104"/>
      <c r="M61" s="1104"/>
      <c r="N61" s="1104"/>
      <c r="O61" s="1105"/>
    </row>
    <row r="62" spans="1:17" ht="18" customHeight="1">
      <c r="A62" s="855" t="s">
        <v>1449</v>
      </c>
      <c r="B62" s="1106">
        <v>3491</v>
      </c>
      <c r="C62" s="1105">
        <v>1124</v>
      </c>
      <c r="D62" s="1104">
        <v>483</v>
      </c>
      <c r="E62" s="1104">
        <v>25</v>
      </c>
      <c r="F62" s="1104"/>
      <c r="G62" s="1104">
        <v>102</v>
      </c>
      <c r="H62" s="1104">
        <v>264</v>
      </c>
      <c r="I62" s="1104">
        <v>39</v>
      </c>
      <c r="J62" s="1104"/>
      <c r="K62" s="1104">
        <v>25</v>
      </c>
      <c r="L62" s="1104">
        <v>47</v>
      </c>
      <c r="M62" s="1104">
        <v>106</v>
      </c>
      <c r="N62" s="1104">
        <v>33</v>
      </c>
      <c r="O62" s="1105">
        <v>2367</v>
      </c>
    </row>
    <row r="63" spans="1:17" ht="18" customHeight="1">
      <c r="A63" s="852">
        <v>45439</v>
      </c>
      <c r="B63" s="1107"/>
      <c r="C63" s="1105"/>
      <c r="D63" s="1104"/>
      <c r="E63" s="1104"/>
      <c r="F63" s="1104"/>
      <c r="G63" s="1104"/>
      <c r="H63" s="1104"/>
      <c r="I63" s="1104"/>
      <c r="J63" s="1104"/>
      <c r="K63" s="1104"/>
      <c r="L63" s="1104"/>
      <c r="M63" s="1104"/>
      <c r="N63" s="1104"/>
      <c r="O63" s="1105"/>
      <c r="P63" s="238" t="s">
        <v>1504</v>
      </c>
    </row>
    <row r="64" spans="1:17" ht="18" customHeight="1">
      <c r="A64" s="327"/>
      <c r="O64" s="821" t="s">
        <v>436</v>
      </c>
      <c r="Q64" s="238" t="s">
        <v>1448</v>
      </c>
    </row>
    <row r="65" spans="1:17" ht="18" customHeight="1">
      <c r="A65" s="328"/>
      <c r="Q65" s="238" t="s">
        <v>1447</v>
      </c>
    </row>
    <row r="66" spans="1:17" ht="18" customHeight="1">
      <c r="A66" s="327"/>
      <c r="H66" s="862"/>
      <c r="I66" s="862"/>
      <c r="J66" s="862"/>
      <c r="K66" s="862"/>
    </row>
    <row r="67" spans="1:17" ht="18" customHeight="1"/>
    <row r="68" spans="1:17" ht="18" customHeight="1"/>
    <row r="69" spans="1:17" ht="18" customHeight="1"/>
    <row r="70" spans="1:17" ht="18" customHeight="1"/>
    <row r="71" spans="1:17" ht="18" customHeight="1"/>
    <row r="72" spans="1:17" ht="18" customHeight="1"/>
    <row r="73" spans="1:17" ht="18" customHeight="1"/>
  </sheetData>
  <mergeCells count="264">
    <mergeCell ref="I62:J63"/>
    <mergeCell ref="K62:K63"/>
    <mergeCell ref="L62:L63"/>
    <mergeCell ref="M62:M63"/>
    <mergeCell ref="N62:N63"/>
    <mergeCell ref="O62:O63"/>
    <mergeCell ref="B62:B63"/>
    <mergeCell ref="C62:C63"/>
    <mergeCell ref="D62:D63"/>
    <mergeCell ref="E62:F63"/>
    <mergeCell ref="G62:G63"/>
    <mergeCell ref="H62:H63"/>
    <mergeCell ref="I60:J61"/>
    <mergeCell ref="K60:K61"/>
    <mergeCell ref="L60:L61"/>
    <mergeCell ref="M60:M61"/>
    <mergeCell ref="N60:N61"/>
    <mergeCell ref="O60:O61"/>
    <mergeCell ref="B60:B61"/>
    <mergeCell ref="C60:C61"/>
    <mergeCell ref="D60:D61"/>
    <mergeCell ref="E60:F61"/>
    <mergeCell ref="G60:G61"/>
    <mergeCell ref="H60:H61"/>
    <mergeCell ref="I58:J59"/>
    <mergeCell ref="K58:K59"/>
    <mergeCell ref="L58:L59"/>
    <mergeCell ref="M58:M59"/>
    <mergeCell ref="N58:N59"/>
    <mergeCell ref="O58:O59"/>
    <mergeCell ref="B58:B59"/>
    <mergeCell ref="C58:C59"/>
    <mergeCell ref="D58:D59"/>
    <mergeCell ref="E58:F59"/>
    <mergeCell ref="G58:G59"/>
    <mergeCell ref="H58:H59"/>
    <mergeCell ref="I56:J57"/>
    <mergeCell ref="K56:K57"/>
    <mergeCell ref="L56:L57"/>
    <mergeCell ref="M56:M57"/>
    <mergeCell ref="N56:N57"/>
    <mergeCell ref="O56:O57"/>
    <mergeCell ref="B56:B57"/>
    <mergeCell ref="C56:C57"/>
    <mergeCell ref="D56:D57"/>
    <mergeCell ref="E56:F57"/>
    <mergeCell ref="G56:G57"/>
    <mergeCell ref="H56:H57"/>
    <mergeCell ref="I54:J55"/>
    <mergeCell ref="K54:K55"/>
    <mergeCell ref="L54:L55"/>
    <mergeCell ref="M54:M55"/>
    <mergeCell ref="N54:N55"/>
    <mergeCell ref="O54:O55"/>
    <mergeCell ref="B54:B55"/>
    <mergeCell ref="C54:C55"/>
    <mergeCell ref="D54:D55"/>
    <mergeCell ref="E54:F55"/>
    <mergeCell ref="G54:G55"/>
    <mergeCell ref="H54:H55"/>
    <mergeCell ref="I52:J53"/>
    <mergeCell ref="K52:K53"/>
    <mergeCell ref="L52:L53"/>
    <mergeCell ref="M52:M53"/>
    <mergeCell ref="N52:N53"/>
    <mergeCell ref="O52:O53"/>
    <mergeCell ref="B52:B53"/>
    <mergeCell ref="C52:C53"/>
    <mergeCell ref="D52:D53"/>
    <mergeCell ref="E52:F53"/>
    <mergeCell ref="G52:G53"/>
    <mergeCell ref="H52:H53"/>
    <mergeCell ref="I50:J51"/>
    <mergeCell ref="K50:K51"/>
    <mergeCell ref="L50:L51"/>
    <mergeCell ref="M50:M51"/>
    <mergeCell ref="N50:N51"/>
    <mergeCell ref="O50:O51"/>
    <mergeCell ref="B50:B51"/>
    <mergeCell ref="C50:C51"/>
    <mergeCell ref="D50:D51"/>
    <mergeCell ref="E50:F51"/>
    <mergeCell ref="G50:G51"/>
    <mergeCell ref="H50:H51"/>
    <mergeCell ref="I48:J49"/>
    <mergeCell ref="K48:K49"/>
    <mergeCell ref="L48:L49"/>
    <mergeCell ref="M48:M49"/>
    <mergeCell ref="N48:N49"/>
    <mergeCell ref="O48:O49"/>
    <mergeCell ref="B48:B49"/>
    <mergeCell ref="C48:C49"/>
    <mergeCell ref="D48:D49"/>
    <mergeCell ref="E48:F49"/>
    <mergeCell ref="G48:G49"/>
    <mergeCell ref="H48:H49"/>
    <mergeCell ref="I46:J47"/>
    <mergeCell ref="K46:K47"/>
    <mergeCell ref="L46:L47"/>
    <mergeCell ref="M46:M47"/>
    <mergeCell ref="N46:N47"/>
    <mergeCell ref="O46:O47"/>
    <mergeCell ref="B46:B47"/>
    <mergeCell ref="C46:C47"/>
    <mergeCell ref="D46:D47"/>
    <mergeCell ref="E46:F47"/>
    <mergeCell ref="G46:G47"/>
    <mergeCell ref="H46:H47"/>
    <mergeCell ref="I44:J45"/>
    <mergeCell ref="K44:K45"/>
    <mergeCell ref="L44:L45"/>
    <mergeCell ref="M44:M45"/>
    <mergeCell ref="N44:N45"/>
    <mergeCell ref="O44:O45"/>
    <mergeCell ref="B44:B45"/>
    <mergeCell ref="C44:C45"/>
    <mergeCell ref="D44:D45"/>
    <mergeCell ref="E44:F45"/>
    <mergeCell ref="G44:G45"/>
    <mergeCell ref="H44:H45"/>
    <mergeCell ref="A42:A43"/>
    <mergeCell ref="B42:B43"/>
    <mergeCell ref="C42:C43"/>
    <mergeCell ref="D42:N42"/>
    <mergeCell ref="O42:O43"/>
    <mergeCell ref="E43:F43"/>
    <mergeCell ref="I43:J43"/>
    <mergeCell ref="I31:J32"/>
    <mergeCell ref="K31:K32"/>
    <mergeCell ref="L31:L32"/>
    <mergeCell ref="M31:M32"/>
    <mergeCell ref="N31:N32"/>
    <mergeCell ref="O31:O32"/>
    <mergeCell ref="B31:B32"/>
    <mergeCell ref="C31:C32"/>
    <mergeCell ref="D31:D32"/>
    <mergeCell ref="E31:F32"/>
    <mergeCell ref="G31:G32"/>
    <mergeCell ref="H31:H32"/>
    <mergeCell ref="I29:J30"/>
    <mergeCell ref="K29:K30"/>
    <mergeCell ref="L29:L30"/>
    <mergeCell ref="M29:M30"/>
    <mergeCell ref="N29:N30"/>
    <mergeCell ref="O29:O30"/>
    <mergeCell ref="B29:B30"/>
    <mergeCell ref="C29:C30"/>
    <mergeCell ref="D29:D30"/>
    <mergeCell ref="E29:F30"/>
    <mergeCell ref="G29:G30"/>
    <mergeCell ref="H29:H30"/>
    <mergeCell ref="I27:J28"/>
    <mergeCell ref="K27:K28"/>
    <mergeCell ref="L27:L28"/>
    <mergeCell ref="M27:M28"/>
    <mergeCell ref="N27:N28"/>
    <mergeCell ref="O27:O28"/>
    <mergeCell ref="B27:B28"/>
    <mergeCell ref="C27:C28"/>
    <mergeCell ref="D27:D28"/>
    <mergeCell ref="E27:F28"/>
    <mergeCell ref="G27:G28"/>
    <mergeCell ref="H27:H28"/>
    <mergeCell ref="I25:J26"/>
    <mergeCell ref="K25:K26"/>
    <mergeCell ref="L25:L26"/>
    <mergeCell ref="M25:M26"/>
    <mergeCell ref="N25:N26"/>
    <mergeCell ref="O25:O26"/>
    <mergeCell ref="B25:B26"/>
    <mergeCell ref="C25:C26"/>
    <mergeCell ref="D25:D26"/>
    <mergeCell ref="E25:F26"/>
    <mergeCell ref="G25:G26"/>
    <mergeCell ref="H25:H26"/>
    <mergeCell ref="I23:J24"/>
    <mergeCell ref="K23:K24"/>
    <mergeCell ref="L23:L24"/>
    <mergeCell ref="M23:M24"/>
    <mergeCell ref="N23:N24"/>
    <mergeCell ref="O23:O24"/>
    <mergeCell ref="B23:B24"/>
    <mergeCell ref="C23:C24"/>
    <mergeCell ref="D23:D24"/>
    <mergeCell ref="E23:F24"/>
    <mergeCell ref="G23:G24"/>
    <mergeCell ref="H23:H24"/>
    <mergeCell ref="I21:J22"/>
    <mergeCell ref="K21:K22"/>
    <mergeCell ref="L21:L22"/>
    <mergeCell ref="M21:M22"/>
    <mergeCell ref="N21:N22"/>
    <mergeCell ref="O21:O22"/>
    <mergeCell ref="B21:B22"/>
    <mergeCell ref="C21:C22"/>
    <mergeCell ref="D21:D22"/>
    <mergeCell ref="E21:F22"/>
    <mergeCell ref="G21:G22"/>
    <mergeCell ref="H21:H22"/>
    <mergeCell ref="A19:A20"/>
    <mergeCell ref="B19:B20"/>
    <mergeCell ref="C19:C20"/>
    <mergeCell ref="D19:N19"/>
    <mergeCell ref="O19:O20"/>
    <mergeCell ref="E20:F20"/>
    <mergeCell ref="I20:J20"/>
    <mergeCell ref="M15:N16"/>
    <mergeCell ref="O15:O16"/>
    <mergeCell ref="B17:B18"/>
    <mergeCell ref="C17:C18"/>
    <mergeCell ref="D17:E18"/>
    <mergeCell ref="F17:G18"/>
    <mergeCell ref="H17:I18"/>
    <mergeCell ref="J17:L18"/>
    <mergeCell ref="M17:N18"/>
    <mergeCell ref="O17:O18"/>
    <mergeCell ref="B15:B16"/>
    <mergeCell ref="C15:C16"/>
    <mergeCell ref="D15:E16"/>
    <mergeCell ref="F15:G16"/>
    <mergeCell ref="H15:I16"/>
    <mergeCell ref="J15:L16"/>
    <mergeCell ref="M11:N12"/>
    <mergeCell ref="O11:O12"/>
    <mergeCell ref="B13:B14"/>
    <mergeCell ref="C13:C14"/>
    <mergeCell ref="D13:E14"/>
    <mergeCell ref="F13:G14"/>
    <mergeCell ref="H13:I14"/>
    <mergeCell ref="J13:L14"/>
    <mergeCell ref="M13:N14"/>
    <mergeCell ref="O13:O14"/>
    <mergeCell ref="B11:B12"/>
    <mergeCell ref="C11:C12"/>
    <mergeCell ref="D11:E12"/>
    <mergeCell ref="F11:G12"/>
    <mergeCell ref="H11:I12"/>
    <mergeCell ref="J11:L12"/>
    <mergeCell ref="M7:N8"/>
    <mergeCell ref="O7:O8"/>
    <mergeCell ref="B9:B10"/>
    <mergeCell ref="C9:C10"/>
    <mergeCell ref="D9:E10"/>
    <mergeCell ref="F9:G10"/>
    <mergeCell ref="H9:I10"/>
    <mergeCell ref="J9:L10"/>
    <mergeCell ref="M9:N10"/>
    <mergeCell ref="O9:O10"/>
    <mergeCell ref="B7:B8"/>
    <mergeCell ref="C7:C8"/>
    <mergeCell ref="D7:E8"/>
    <mergeCell ref="F7:G8"/>
    <mergeCell ref="H7:I8"/>
    <mergeCell ref="J7:L8"/>
    <mergeCell ref="A5:A6"/>
    <mergeCell ref="B5:B6"/>
    <mergeCell ref="C5:C6"/>
    <mergeCell ref="D5:N5"/>
    <mergeCell ref="O5:O6"/>
    <mergeCell ref="D6:E6"/>
    <mergeCell ref="F6:G6"/>
    <mergeCell ref="H6:I6"/>
    <mergeCell ref="J6:L6"/>
    <mergeCell ref="M6:N6"/>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rowBreaks count="1" manualBreakCount="1">
    <brk id="37"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L80"/>
  <sheetViews>
    <sheetView view="pageBreakPreview" zoomScaleNormal="100" zoomScaleSheetLayoutView="100" workbookViewId="0">
      <selection activeCell="O25" sqref="O25:O26"/>
    </sheetView>
  </sheetViews>
  <sheetFormatPr defaultRowHeight="13.5"/>
  <cols>
    <col min="1" max="1" width="7.875" style="238" customWidth="1"/>
    <col min="2" max="5" width="10.125" style="238" customWidth="1"/>
    <col min="6" max="6" width="10.125" style="863" customWidth="1"/>
    <col min="7" max="7" width="14.125" style="864" customWidth="1"/>
    <col min="8" max="8" width="10.125" style="865" customWidth="1"/>
    <col min="9" max="9" width="10.125" style="236" customWidth="1"/>
    <col min="10" max="10" width="10.125" style="237" customWidth="1"/>
    <col min="11" max="11" width="10.125" style="238" customWidth="1"/>
    <col min="12" max="12" width="6" style="238" customWidth="1"/>
    <col min="13" max="16384" width="9" style="238"/>
  </cols>
  <sheetData>
    <row r="1" spans="1:12" ht="28.5" customHeight="1">
      <c r="A1" s="238" t="s">
        <v>327</v>
      </c>
    </row>
    <row r="2" spans="1:12" ht="17.25" customHeight="1">
      <c r="A2" s="238" t="s">
        <v>328</v>
      </c>
    </row>
    <row r="3" spans="1:12" s="243" customFormat="1" ht="17.25" customHeight="1">
      <c r="A3" s="866"/>
      <c r="D3" s="238"/>
      <c r="F3" s="867"/>
      <c r="G3" s="868"/>
      <c r="I3" s="869" t="s">
        <v>880</v>
      </c>
      <c r="J3" s="242"/>
    </row>
    <row r="4" spans="1:12" ht="20.100000000000001" customHeight="1">
      <c r="A4" s="1081" t="s">
        <v>322</v>
      </c>
      <c r="B4" s="1081" t="s">
        <v>319</v>
      </c>
      <c r="C4" s="1081" t="s">
        <v>323</v>
      </c>
      <c r="D4" s="1081"/>
      <c r="E4" s="1081"/>
      <c r="F4" s="1112" t="s">
        <v>331</v>
      </c>
      <c r="G4" s="1113" t="s">
        <v>878</v>
      </c>
      <c r="H4" s="1115" t="s">
        <v>333</v>
      </c>
      <c r="I4" s="1114" t="s">
        <v>879</v>
      </c>
      <c r="J4" s="1109"/>
      <c r="K4" s="1111"/>
      <c r="L4" s="1110"/>
    </row>
    <row r="5" spans="1:12" ht="24" customHeight="1">
      <c r="A5" s="1081"/>
      <c r="B5" s="1081"/>
      <c r="C5" s="819" t="s">
        <v>324</v>
      </c>
      <c r="D5" s="819" t="s">
        <v>325</v>
      </c>
      <c r="E5" s="819" t="s">
        <v>326</v>
      </c>
      <c r="F5" s="1112"/>
      <c r="G5" s="1113"/>
      <c r="H5" s="1115"/>
      <c r="I5" s="1114"/>
      <c r="J5" s="1109"/>
      <c r="K5" s="1111"/>
      <c r="L5" s="1110"/>
    </row>
    <row r="6" spans="1:12" s="325" customFormat="1" ht="18.95" customHeight="1">
      <c r="A6" s="321" t="s">
        <v>1101</v>
      </c>
      <c r="B6" s="560">
        <v>2178</v>
      </c>
      <c r="C6" s="560">
        <v>11161</v>
      </c>
      <c r="D6" s="560">
        <v>5674</v>
      </c>
      <c r="E6" s="560">
        <v>5487</v>
      </c>
      <c r="F6" s="443">
        <v>5.0999999999999996</v>
      </c>
      <c r="G6" s="444">
        <v>103</v>
      </c>
      <c r="H6" s="445" t="s">
        <v>330</v>
      </c>
      <c r="I6" s="273">
        <v>319.8</v>
      </c>
      <c r="J6" s="245"/>
      <c r="K6" s="820"/>
      <c r="L6" s="820"/>
    </row>
    <row r="7" spans="1:12" s="325" customFormat="1" ht="18.95" customHeight="1">
      <c r="A7" s="321" t="s">
        <v>1102</v>
      </c>
      <c r="B7" s="560">
        <v>2186</v>
      </c>
      <c r="C7" s="560">
        <v>10882</v>
      </c>
      <c r="D7" s="560">
        <v>5449</v>
      </c>
      <c r="E7" s="560">
        <v>5433</v>
      </c>
      <c r="F7" s="443">
        <v>5</v>
      </c>
      <c r="G7" s="444">
        <v>100.294496594883</v>
      </c>
      <c r="H7" s="445">
        <v>-2.4997760057342533</v>
      </c>
      <c r="I7" s="273">
        <v>311.8</v>
      </c>
      <c r="J7" s="245"/>
      <c r="K7" s="820"/>
      <c r="L7" s="820"/>
    </row>
    <row r="8" spans="1:12" s="325" customFormat="1" ht="18.95" customHeight="1">
      <c r="A8" s="321" t="s">
        <v>1103</v>
      </c>
      <c r="B8" s="560">
        <v>2173</v>
      </c>
      <c r="C8" s="560">
        <v>10885</v>
      </c>
      <c r="D8" s="560">
        <v>5458</v>
      </c>
      <c r="E8" s="560">
        <v>5427</v>
      </c>
      <c r="F8" s="443">
        <v>5</v>
      </c>
      <c r="G8" s="444">
        <v>100.57121798415332</v>
      </c>
      <c r="H8" s="445">
        <v>2.7568461679838265E-2</v>
      </c>
      <c r="I8" s="273">
        <v>311.89999999999998</v>
      </c>
      <c r="J8" s="245"/>
      <c r="K8" s="820"/>
      <c r="L8" s="820"/>
    </row>
    <row r="9" spans="1:12" s="325" customFormat="1" ht="18.95" customHeight="1">
      <c r="A9" s="321" t="s">
        <v>1104</v>
      </c>
      <c r="B9" s="560">
        <v>2198</v>
      </c>
      <c r="C9" s="560">
        <v>10969</v>
      </c>
      <c r="D9" s="560">
        <v>5492</v>
      </c>
      <c r="E9" s="560">
        <v>5477</v>
      </c>
      <c r="F9" s="443">
        <v>5</v>
      </c>
      <c r="G9" s="444">
        <v>100.2738725579697</v>
      </c>
      <c r="H9" s="445">
        <v>0.77170418006430863</v>
      </c>
      <c r="I9" s="273">
        <v>314.3</v>
      </c>
      <c r="J9" s="245"/>
      <c r="K9" s="820"/>
      <c r="L9" s="820"/>
    </row>
    <row r="10" spans="1:12" s="325" customFormat="1" ht="18.95" customHeight="1">
      <c r="A10" s="321" t="s">
        <v>1105</v>
      </c>
      <c r="B10" s="560">
        <v>2242</v>
      </c>
      <c r="C10" s="560">
        <v>11051</v>
      </c>
      <c r="D10" s="560">
        <v>5550</v>
      </c>
      <c r="E10" s="560">
        <v>5501</v>
      </c>
      <c r="F10" s="443">
        <v>4.9000000000000004</v>
      </c>
      <c r="G10" s="444">
        <v>100.8907471368842</v>
      </c>
      <c r="H10" s="445">
        <v>0.74756130914395114</v>
      </c>
      <c r="I10" s="273">
        <v>316.60000000000002</v>
      </c>
      <c r="J10" s="245"/>
      <c r="K10" s="820"/>
      <c r="L10" s="820"/>
    </row>
    <row r="11" spans="1:12" s="325" customFormat="1" ht="18.95" customHeight="1">
      <c r="A11" s="321" t="s">
        <v>1106</v>
      </c>
      <c r="B11" s="560">
        <v>2299</v>
      </c>
      <c r="C11" s="560">
        <v>11357</v>
      </c>
      <c r="D11" s="560">
        <v>5716</v>
      </c>
      <c r="E11" s="560">
        <v>5641</v>
      </c>
      <c r="F11" s="443">
        <v>4.9000000000000004</v>
      </c>
      <c r="G11" s="444">
        <v>101.32955149796135</v>
      </c>
      <c r="H11" s="445">
        <v>2.768980182788888</v>
      </c>
      <c r="I11" s="273">
        <v>325.39999999999998</v>
      </c>
      <c r="J11" s="245"/>
      <c r="K11" s="820"/>
      <c r="L11" s="820"/>
    </row>
    <row r="12" spans="1:12" s="325" customFormat="1" ht="18.95" customHeight="1">
      <c r="A12" s="321" t="s">
        <v>1107</v>
      </c>
      <c r="B12" s="560">
        <v>2357</v>
      </c>
      <c r="C12" s="560">
        <v>11564</v>
      </c>
      <c r="D12" s="560">
        <v>5828</v>
      </c>
      <c r="E12" s="560">
        <v>5736</v>
      </c>
      <c r="F12" s="443">
        <v>4.9000000000000004</v>
      </c>
      <c r="G12" s="444">
        <v>101.60390516039051</v>
      </c>
      <c r="H12" s="445">
        <v>1.8226644360306421</v>
      </c>
      <c r="I12" s="273">
        <v>331.3</v>
      </c>
      <c r="J12" s="245"/>
      <c r="K12" s="820"/>
      <c r="L12" s="820"/>
    </row>
    <row r="13" spans="1:12" s="325" customFormat="1" ht="18.95" customHeight="1">
      <c r="A13" s="321" t="s">
        <v>1108</v>
      </c>
      <c r="B13" s="560">
        <v>2465</v>
      </c>
      <c r="C13" s="560">
        <v>11976</v>
      </c>
      <c r="D13" s="560">
        <v>6034</v>
      </c>
      <c r="E13" s="560">
        <v>5942</v>
      </c>
      <c r="F13" s="443">
        <v>4.9000000000000004</v>
      </c>
      <c r="G13" s="444">
        <v>101.5483002356109</v>
      </c>
      <c r="H13" s="445">
        <v>3.5627810446212385</v>
      </c>
      <c r="I13" s="273">
        <v>343.2</v>
      </c>
      <c r="J13" s="245"/>
      <c r="K13" s="820"/>
      <c r="L13" s="820"/>
    </row>
    <row r="14" spans="1:12" s="325" customFormat="1" ht="18.95" customHeight="1">
      <c r="A14" s="321" t="s">
        <v>1109</v>
      </c>
      <c r="B14" s="560">
        <v>2589</v>
      </c>
      <c r="C14" s="560">
        <v>12474</v>
      </c>
      <c r="D14" s="560">
        <v>6299</v>
      </c>
      <c r="E14" s="560">
        <v>6175</v>
      </c>
      <c r="F14" s="443">
        <v>4.8</v>
      </c>
      <c r="G14" s="444">
        <v>102.00809716599191</v>
      </c>
      <c r="H14" s="445">
        <v>4.1583166332665327</v>
      </c>
      <c r="I14" s="273">
        <v>357.4</v>
      </c>
      <c r="J14" s="245"/>
      <c r="K14" s="820"/>
      <c r="L14" s="820"/>
    </row>
    <row r="15" spans="1:12" s="325" customFormat="1" ht="18.95" customHeight="1">
      <c r="A15" s="321" t="s">
        <v>1110</v>
      </c>
      <c r="B15" s="560">
        <v>2786</v>
      </c>
      <c r="C15" s="560">
        <v>13206</v>
      </c>
      <c r="D15" s="560">
        <v>6705</v>
      </c>
      <c r="E15" s="560">
        <v>6501</v>
      </c>
      <c r="F15" s="443">
        <v>4.7</v>
      </c>
      <c r="G15" s="444">
        <v>103.13797877249652</v>
      </c>
      <c r="H15" s="445">
        <v>5.8682058682058686</v>
      </c>
      <c r="I15" s="273">
        <v>378.4</v>
      </c>
      <c r="J15" s="245"/>
      <c r="K15" s="820"/>
      <c r="L15" s="820"/>
    </row>
    <row r="16" spans="1:12" s="325" customFormat="1" ht="18.95" customHeight="1">
      <c r="A16" s="321" t="s">
        <v>1111</v>
      </c>
      <c r="B16" s="560">
        <v>3003</v>
      </c>
      <c r="C16" s="560">
        <v>13985</v>
      </c>
      <c r="D16" s="560">
        <v>7097</v>
      </c>
      <c r="E16" s="560">
        <v>6888</v>
      </c>
      <c r="F16" s="443">
        <v>4.7</v>
      </c>
      <c r="G16" s="444">
        <v>103.034262485482</v>
      </c>
      <c r="H16" s="445">
        <v>5.8988338633954269</v>
      </c>
      <c r="I16" s="273">
        <v>400.7</v>
      </c>
      <c r="J16" s="245"/>
      <c r="K16" s="820"/>
      <c r="L16" s="820"/>
    </row>
    <row r="17" spans="1:12" s="325" customFormat="1" ht="18.95" customHeight="1">
      <c r="A17" s="321" t="s">
        <v>1112</v>
      </c>
      <c r="B17" s="560">
        <v>3254</v>
      </c>
      <c r="C17" s="560">
        <v>14772</v>
      </c>
      <c r="D17" s="560">
        <v>7528</v>
      </c>
      <c r="E17" s="560">
        <v>7244</v>
      </c>
      <c r="F17" s="443">
        <v>4.5</v>
      </c>
      <c r="G17" s="444">
        <v>103.92048591938156</v>
      </c>
      <c r="H17" s="445">
        <v>5.6274579907043254</v>
      </c>
      <c r="I17" s="273">
        <v>423.3</v>
      </c>
      <c r="J17" s="245"/>
      <c r="K17" s="820"/>
      <c r="L17" s="820"/>
    </row>
    <row r="18" spans="1:12" s="325" customFormat="1" ht="18.95" customHeight="1">
      <c r="A18" s="321" t="s">
        <v>1113</v>
      </c>
      <c r="B18" s="560">
        <v>3617</v>
      </c>
      <c r="C18" s="560">
        <v>15940</v>
      </c>
      <c r="D18" s="560">
        <v>8156</v>
      </c>
      <c r="E18" s="560">
        <v>7784</v>
      </c>
      <c r="F18" s="443">
        <v>4.4000000000000004</v>
      </c>
      <c r="G18" s="444">
        <v>104.77903391572457</v>
      </c>
      <c r="H18" s="445">
        <v>7.9068507988085566</v>
      </c>
      <c r="I18" s="273">
        <v>456.7</v>
      </c>
      <c r="J18" s="245"/>
      <c r="K18" s="820"/>
      <c r="L18" s="820"/>
    </row>
    <row r="19" spans="1:12" s="325" customFormat="1" ht="18.95" customHeight="1">
      <c r="A19" s="321" t="s">
        <v>1114</v>
      </c>
      <c r="B19" s="560">
        <v>4049</v>
      </c>
      <c r="C19" s="560">
        <v>17347</v>
      </c>
      <c r="D19" s="560">
        <v>8900</v>
      </c>
      <c r="E19" s="560">
        <v>8447</v>
      </c>
      <c r="F19" s="443">
        <v>4.3</v>
      </c>
      <c r="G19" s="444">
        <v>105.36285071623061</v>
      </c>
      <c r="H19" s="445">
        <v>8.8268506900878307</v>
      </c>
      <c r="I19" s="273">
        <v>497</v>
      </c>
      <c r="J19" s="245"/>
      <c r="K19" s="820"/>
      <c r="L19" s="820"/>
    </row>
    <row r="20" spans="1:12" s="325" customFormat="1" ht="18.95" customHeight="1">
      <c r="A20" s="321" t="s">
        <v>1115</v>
      </c>
      <c r="B20" s="560">
        <v>4773</v>
      </c>
      <c r="C20" s="560">
        <v>19838</v>
      </c>
      <c r="D20" s="560">
        <v>10212</v>
      </c>
      <c r="E20" s="560">
        <v>9626</v>
      </c>
      <c r="F20" s="443">
        <v>4.2</v>
      </c>
      <c r="G20" s="444">
        <v>106.08767920216083</v>
      </c>
      <c r="H20" s="445">
        <v>14.359831671182338</v>
      </c>
      <c r="I20" s="273">
        <v>568.4</v>
      </c>
      <c r="J20" s="245"/>
      <c r="K20" s="820"/>
      <c r="L20" s="820"/>
    </row>
    <row r="21" spans="1:12" s="325" customFormat="1" ht="18.95" customHeight="1">
      <c r="A21" s="321" t="s">
        <v>1116</v>
      </c>
      <c r="B21" s="560">
        <v>5422</v>
      </c>
      <c r="C21" s="560">
        <v>22084</v>
      </c>
      <c r="D21" s="560">
        <v>11463</v>
      </c>
      <c r="E21" s="560">
        <v>10621</v>
      </c>
      <c r="F21" s="443">
        <v>4.0999999999999996</v>
      </c>
      <c r="G21" s="444">
        <v>107.92769042463044</v>
      </c>
      <c r="H21" s="445">
        <v>11.321705817118662</v>
      </c>
      <c r="I21" s="273">
        <v>632.79999999999995</v>
      </c>
      <c r="J21" s="245"/>
      <c r="K21" s="820"/>
      <c r="L21" s="820"/>
    </row>
    <row r="22" spans="1:12" s="325" customFormat="1" ht="18.95" customHeight="1">
      <c r="A22" s="321" t="s">
        <v>1117</v>
      </c>
      <c r="B22" s="560">
        <v>5974</v>
      </c>
      <c r="C22" s="560">
        <v>24046</v>
      </c>
      <c r="D22" s="560">
        <v>12477</v>
      </c>
      <c r="E22" s="560">
        <v>11569</v>
      </c>
      <c r="F22" s="443">
        <v>4</v>
      </c>
      <c r="G22" s="444">
        <v>107.8485608090587</v>
      </c>
      <c r="H22" s="445">
        <v>8.884260097808367</v>
      </c>
      <c r="I22" s="273">
        <v>689</v>
      </c>
      <c r="J22" s="245"/>
      <c r="K22" s="820"/>
      <c r="L22" s="820"/>
    </row>
    <row r="23" spans="1:12" s="325" customFormat="1" ht="18.95" customHeight="1">
      <c r="A23" s="321" t="s">
        <v>1118</v>
      </c>
      <c r="B23" s="560">
        <v>6932</v>
      </c>
      <c r="C23" s="560">
        <v>26284</v>
      </c>
      <c r="D23" s="560">
        <v>13626</v>
      </c>
      <c r="E23" s="560">
        <v>12658</v>
      </c>
      <c r="F23" s="443">
        <v>3.8</v>
      </c>
      <c r="G23" s="444">
        <v>107.64733765207775</v>
      </c>
      <c r="H23" s="445">
        <v>9.3071612742244021</v>
      </c>
      <c r="I23" s="273">
        <v>753.1</v>
      </c>
      <c r="J23" s="245"/>
      <c r="K23" s="820"/>
      <c r="L23" s="820"/>
    </row>
    <row r="24" spans="1:12" s="325" customFormat="1" ht="18.95" customHeight="1">
      <c r="A24" s="321" t="s">
        <v>1119</v>
      </c>
      <c r="B24" s="560">
        <v>7734</v>
      </c>
      <c r="C24" s="560">
        <v>28791</v>
      </c>
      <c r="D24" s="560">
        <v>14902</v>
      </c>
      <c r="E24" s="560">
        <v>13889</v>
      </c>
      <c r="F24" s="443">
        <v>3.7</v>
      </c>
      <c r="G24" s="444">
        <v>107.29354165166679</v>
      </c>
      <c r="H24" s="445">
        <v>9.5381220514381369</v>
      </c>
      <c r="I24" s="273">
        <v>825</v>
      </c>
      <c r="J24" s="245"/>
      <c r="K24" s="820"/>
      <c r="L24" s="820"/>
    </row>
    <row r="25" spans="1:12" s="325" customFormat="1" ht="18.95" customHeight="1">
      <c r="A25" s="321" t="s">
        <v>1120</v>
      </c>
      <c r="B25" s="560">
        <v>8364</v>
      </c>
      <c r="C25" s="560">
        <v>30734</v>
      </c>
      <c r="D25" s="560">
        <v>15833</v>
      </c>
      <c r="E25" s="560">
        <v>14901</v>
      </c>
      <c r="F25" s="443">
        <v>3.7</v>
      </c>
      <c r="G25" s="444">
        <v>106.25461378430978</v>
      </c>
      <c r="H25" s="445">
        <v>6.7486367267548895</v>
      </c>
      <c r="I25" s="273">
        <v>880.6</v>
      </c>
      <c r="J25" s="245"/>
      <c r="K25" s="820"/>
      <c r="L25" s="820"/>
    </row>
    <row r="26" spans="1:12" s="325" customFormat="1" ht="18.95" customHeight="1">
      <c r="A26" s="321" t="s">
        <v>1121</v>
      </c>
      <c r="B26" s="560">
        <v>8943</v>
      </c>
      <c r="C26" s="560">
        <v>32328</v>
      </c>
      <c r="D26" s="560">
        <v>16643</v>
      </c>
      <c r="E26" s="560">
        <v>15685</v>
      </c>
      <c r="F26" s="443">
        <v>3.6</v>
      </c>
      <c r="G26" s="444">
        <v>106.10774625438317</v>
      </c>
      <c r="H26" s="445">
        <v>5.1864384720504981</v>
      </c>
      <c r="I26" s="273">
        <v>926.3</v>
      </c>
      <c r="J26" s="245"/>
      <c r="K26" s="820"/>
      <c r="L26" s="820"/>
    </row>
    <row r="27" spans="1:12" s="325" customFormat="1" ht="18.95" customHeight="1">
      <c r="A27" s="321" t="s">
        <v>1122</v>
      </c>
      <c r="B27" s="560">
        <v>9204</v>
      </c>
      <c r="C27" s="560">
        <v>33661</v>
      </c>
      <c r="D27" s="560">
        <v>17220</v>
      </c>
      <c r="E27" s="560">
        <v>16441</v>
      </c>
      <c r="F27" s="443">
        <v>3.7</v>
      </c>
      <c r="G27" s="444">
        <v>104.73815461346634</v>
      </c>
      <c r="H27" s="445">
        <v>4.1233605543182383</v>
      </c>
      <c r="I27" s="273">
        <v>964.5</v>
      </c>
      <c r="J27" s="245"/>
      <c r="K27" s="820"/>
      <c r="L27" s="820"/>
    </row>
    <row r="28" spans="1:12" s="325" customFormat="1" ht="18.95" customHeight="1">
      <c r="A28" s="321" t="s">
        <v>1123</v>
      </c>
      <c r="B28" s="560">
        <v>9657</v>
      </c>
      <c r="C28" s="560">
        <v>34915</v>
      </c>
      <c r="D28" s="560">
        <v>17891</v>
      </c>
      <c r="E28" s="560">
        <v>17024</v>
      </c>
      <c r="F28" s="443">
        <v>3.6</v>
      </c>
      <c r="G28" s="444">
        <v>105.09281015037595</v>
      </c>
      <c r="H28" s="445">
        <v>3.7253795193250352</v>
      </c>
      <c r="I28" s="273">
        <v>1000.4</v>
      </c>
      <c r="J28" s="245"/>
      <c r="K28" s="820"/>
      <c r="L28" s="820"/>
    </row>
    <row r="29" spans="1:12" s="325" customFormat="1" ht="18.95" customHeight="1">
      <c r="A29" s="321" t="s">
        <v>1124</v>
      </c>
      <c r="B29" s="560">
        <v>10262</v>
      </c>
      <c r="C29" s="560">
        <v>36811</v>
      </c>
      <c r="D29" s="560">
        <v>18844</v>
      </c>
      <c r="E29" s="560">
        <v>17967</v>
      </c>
      <c r="F29" s="443">
        <v>3.6</v>
      </c>
      <c r="G29" s="444">
        <v>104.88117103578783</v>
      </c>
      <c r="H29" s="445">
        <v>5.4303308033796363</v>
      </c>
      <c r="I29" s="273">
        <v>1054.8</v>
      </c>
      <c r="J29" s="245"/>
      <c r="K29" s="820"/>
      <c r="L29" s="820"/>
    </row>
    <row r="30" spans="1:12" s="325" customFormat="1" ht="18.95" customHeight="1">
      <c r="A30" s="321" t="s">
        <v>1125</v>
      </c>
      <c r="B30" s="560">
        <v>10826</v>
      </c>
      <c r="C30" s="560">
        <v>38422</v>
      </c>
      <c r="D30" s="560">
        <v>19610</v>
      </c>
      <c r="E30" s="560">
        <v>18812</v>
      </c>
      <c r="F30" s="443">
        <v>3.5</v>
      </c>
      <c r="G30" s="444">
        <v>104.24197320859025</v>
      </c>
      <c r="H30" s="445">
        <v>4.3764092255032461</v>
      </c>
      <c r="I30" s="273">
        <v>1100.9000000000001</v>
      </c>
      <c r="J30" s="245"/>
      <c r="K30" s="820"/>
      <c r="L30" s="820"/>
    </row>
    <row r="31" spans="1:12" s="325" customFormat="1" ht="18.95" customHeight="1">
      <c r="A31" s="321" t="s">
        <v>1126</v>
      </c>
      <c r="B31" s="560">
        <v>11553</v>
      </c>
      <c r="C31" s="560">
        <v>39670</v>
      </c>
      <c r="D31" s="560">
        <v>20212</v>
      </c>
      <c r="E31" s="560">
        <v>19458</v>
      </c>
      <c r="F31" s="443">
        <v>3.4</v>
      </c>
      <c r="G31" s="444">
        <v>103.87501284818583</v>
      </c>
      <c r="H31" s="445">
        <v>3.2481390869814173</v>
      </c>
      <c r="I31" s="273">
        <v>1136.7</v>
      </c>
      <c r="J31" s="245"/>
      <c r="K31" s="820"/>
      <c r="L31" s="820"/>
    </row>
    <row r="32" spans="1:12" s="325" customFormat="1" ht="18.95" customHeight="1">
      <c r="A32" s="321" t="s">
        <v>1127</v>
      </c>
      <c r="B32" s="560">
        <v>11876</v>
      </c>
      <c r="C32" s="560">
        <v>40516</v>
      </c>
      <c r="D32" s="560">
        <v>20582</v>
      </c>
      <c r="E32" s="560">
        <v>19934</v>
      </c>
      <c r="F32" s="443">
        <v>3.4</v>
      </c>
      <c r="G32" s="444">
        <v>103.25072740042138</v>
      </c>
      <c r="H32" s="445">
        <v>2.1325938996722962</v>
      </c>
      <c r="I32" s="273">
        <v>1160.9000000000001</v>
      </c>
      <c r="J32" s="245"/>
      <c r="K32" s="820"/>
      <c r="L32" s="820"/>
    </row>
    <row r="33" spans="1:12" s="325" customFormat="1" ht="18.95" customHeight="1">
      <c r="A33" s="321" t="s">
        <v>1128</v>
      </c>
      <c r="B33" s="560">
        <v>12097</v>
      </c>
      <c r="C33" s="560">
        <v>41233</v>
      </c>
      <c r="D33" s="560">
        <v>20946</v>
      </c>
      <c r="E33" s="560">
        <v>20287</v>
      </c>
      <c r="F33" s="443">
        <v>3.4</v>
      </c>
      <c r="G33" s="444">
        <v>103.24838566569726</v>
      </c>
      <c r="H33" s="445">
        <v>1.7696712409912132</v>
      </c>
      <c r="I33" s="273">
        <v>1181.5</v>
      </c>
      <c r="J33" s="245"/>
      <c r="K33" s="820"/>
      <c r="L33" s="820"/>
    </row>
    <row r="34" spans="1:12" s="325" customFormat="1" ht="18.95" customHeight="1">
      <c r="A34" s="321" t="s">
        <v>1129</v>
      </c>
      <c r="B34" s="560">
        <v>12411</v>
      </c>
      <c r="C34" s="560">
        <v>41911</v>
      </c>
      <c r="D34" s="560">
        <v>21286</v>
      </c>
      <c r="E34" s="560">
        <v>20625</v>
      </c>
      <c r="F34" s="443">
        <v>3.4</v>
      </c>
      <c r="G34" s="444">
        <v>103.20484848484848</v>
      </c>
      <c r="H34" s="445">
        <v>1.6443140203235274</v>
      </c>
      <c r="I34" s="273">
        <v>1200.9000000000001</v>
      </c>
      <c r="J34" s="245"/>
      <c r="K34" s="820"/>
      <c r="L34" s="820"/>
    </row>
    <row r="35" spans="1:12" s="325" customFormat="1" ht="18.95" customHeight="1">
      <c r="A35" s="321" t="s">
        <v>1130</v>
      </c>
      <c r="B35" s="560">
        <v>12605</v>
      </c>
      <c r="C35" s="560">
        <v>42439</v>
      </c>
      <c r="D35" s="560">
        <v>21499</v>
      </c>
      <c r="E35" s="560">
        <v>20940</v>
      </c>
      <c r="F35" s="443">
        <v>3.4</v>
      </c>
      <c r="G35" s="444">
        <v>102.66953199617956</v>
      </c>
      <c r="H35" s="445">
        <v>1.2598124597361073</v>
      </c>
      <c r="I35" s="273">
        <v>1216</v>
      </c>
      <c r="J35" s="245"/>
      <c r="K35" s="820"/>
      <c r="L35" s="820"/>
    </row>
    <row r="36" spans="1:12" s="325" customFormat="1" ht="18.95" customHeight="1">
      <c r="A36" s="321" t="s">
        <v>1131</v>
      </c>
      <c r="B36" s="560">
        <v>12971</v>
      </c>
      <c r="C36" s="560">
        <v>43280</v>
      </c>
      <c r="D36" s="560">
        <v>21933</v>
      </c>
      <c r="E36" s="560">
        <v>21347</v>
      </c>
      <c r="F36" s="443">
        <v>3.3</v>
      </c>
      <c r="G36" s="444">
        <v>102.74511640979998</v>
      </c>
      <c r="H36" s="445">
        <v>1.98166780555621</v>
      </c>
      <c r="I36" s="273">
        <v>1240.0999999999999</v>
      </c>
      <c r="J36" s="245"/>
      <c r="K36" s="820"/>
      <c r="L36" s="820"/>
    </row>
    <row r="37" spans="1:12" s="325" customFormat="1" ht="18.95" customHeight="1">
      <c r="A37" s="321" t="s">
        <v>1132</v>
      </c>
      <c r="B37" s="560">
        <v>13459</v>
      </c>
      <c r="C37" s="560">
        <v>44478</v>
      </c>
      <c r="D37" s="560">
        <v>22532</v>
      </c>
      <c r="E37" s="560">
        <v>21946</v>
      </c>
      <c r="F37" s="443">
        <v>3.3</v>
      </c>
      <c r="G37" s="444">
        <v>102.67019046751116</v>
      </c>
      <c r="H37" s="445">
        <v>2.7680221811460259</v>
      </c>
      <c r="I37" s="273">
        <v>1274.4000000000001</v>
      </c>
      <c r="J37" s="245"/>
      <c r="K37" s="820"/>
      <c r="L37" s="820"/>
    </row>
    <row r="38" spans="1:12" s="325" customFormat="1" ht="18.95" customHeight="1">
      <c r="A38" s="321" t="s">
        <v>1133</v>
      </c>
      <c r="B38" s="560">
        <v>13934</v>
      </c>
      <c r="C38" s="560">
        <v>45355</v>
      </c>
      <c r="D38" s="560">
        <v>22973</v>
      </c>
      <c r="E38" s="560">
        <v>22382</v>
      </c>
      <c r="F38" s="443">
        <v>3.3</v>
      </c>
      <c r="G38" s="444">
        <v>102.64051469931195</v>
      </c>
      <c r="H38" s="445">
        <v>1.9717613202032465</v>
      </c>
      <c r="I38" s="273">
        <v>1299.5999999999999</v>
      </c>
      <c r="J38" s="245"/>
      <c r="K38" s="820"/>
      <c r="L38" s="820"/>
    </row>
    <row r="39" spans="1:12" s="325" customFormat="1" ht="18.95" customHeight="1">
      <c r="A39" s="870" t="s">
        <v>1134</v>
      </c>
      <c r="B39" s="871">
        <v>14610</v>
      </c>
      <c r="C39" s="871">
        <v>46751</v>
      </c>
      <c r="D39" s="871">
        <v>23671</v>
      </c>
      <c r="E39" s="871">
        <v>23080</v>
      </c>
      <c r="F39" s="872">
        <v>3.2</v>
      </c>
      <c r="G39" s="873">
        <v>102.56065857885615</v>
      </c>
      <c r="H39" s="874">
        <v>3.077940690111344</v>
      </c>
      <c r="I39" s="274">
        <v>1339.6</v>
      </c>
      <c r="J39" s="245"/>
      <c r="K39" s="820"/>
      <c r="L39" s="820"/>
    </row>
    <row r="40" spans="1:12" s="325" customFormat="1" ht="18.95" customHeight="1">
      <c r="A40" s="851" t="s">
        <v>1135</v>
      </c>
      <c r="B40" s="875">
        <v>15253</v>
      </c>
      <c r="C40" s="875">
        <v>47822</v>
      </c>
      <c r="D40" s="875">
        <v>24149</v>
      </c>
      <c r="E40" s="875">
        <v>23673</v>
      </c>
      <c r="F40" s="876">
        <v>3.1</v>
      </c>
      <c r="G40" s="877">
        <v>102.01072952308536</v>
      </c>
      <c r="H40" s="878">
        <v>2.2908600885542554</v>
      </c>
      <c r="I40" s="275">
        <v>1370.3</v>
      </c>
      <c r="J40" s="245"/>
      <c r="K40" s="820"/>
      <c r="L40" s="820"/>
    </row>
    <row r="41" spans="1:12" s="325" customFormat="1" ht="18.95" customHeight="1">
      <c r="A41" s="321" t="s">
        <v>1136</v>
      </c>
      <c r="B41" s="560">
        <v>15988</v>
      </c>
      <c r="C41" s="560">
        <v>49371</v>
      </c>
      <c r="D41" s="560">
        <v>24830</v>
      </c>
      <c r="E41" s="560">
        <v>24541</v>
      </c>
      <c r="F41" s="443">
        <v>3.1</v>
      </c>
      <c r="G41" s="444">
        <v>101.17762112383359</v>
      </c>
      <c r="H41" s="445">
        <v>3.2390949772071429</v>
      </c>
      <c r="I41" s="273">
        <v>1414.6</v>
      </c>
      <c r="J41" s="245"/>
      <c r="K41" s="820"/>
      <c r="L41" s="820"/>
    </row>
    <row r="42" spans="1:12" s="325" customFormat="1" ht="18.95" customHeight="1">
      <c r="A42" s="321" t="s">
        <v>1137</v>
      </c>
      <c r="B42" s="560">
        <v>16640</v>
      </c>
      <c r="C42" s="560">
        <v>50462</v>
      </c>
      <c r="D42" s="560">
        <v>25349</v>
      </c>
      <c r="E42" s="560">
        <v>25113</v>
      </c>
      <c r="F42" s="443">
        <v>3</v>
      </c>
      <c r="G42" s="444">
        <v>100.93975231951579</v>
      </c>
      <c r="H42" s="445">
        <v>2.2097992748779647</v>
      </c>
      <c r="I42" s="273">
        <v>1445.9</v>
      </c>
      <c r="J42" s="245"/>
      <c r="K42" s="820"/>
      <c r="L42" s="820"/>
    </row>
    <row r="43" spans="1:12" s="325" customFormat="1" ht="18.95" customHeight="1">
      <c r="A43" s="321" t="s">
        <v>1138</v>
      </c>
      <c r="B43" s="560">
        <v>17121</v>
      </c>
      <c r="C43" s="560">
        <v>51395</v>
      </c>
      <c r="D43" s="560">
        <v>25845</v>
      </c>
      <c r="E43" s="560">
        <v>25550</v>
      </c>
      <c r="F43" s="443">
        <v>3</v>
      </c>
      <c r="G43" s="444">
        <v>101.15459882583171</v>
      </c>
      <c r="H43" s="445">
        <v>1.8489160160120488</v>
      </c>
      <c r="I43" s="273">
        <v>1472.6</v>
      </c>
      <c r="J43" s="245"/>
      <c r="K43" s="820"/>
      <c r="L43" s="820"/>
    </row>
    <row r="44" spans="1:12" s="325" customFormat="1" ht="18.95" customHeight="1">
      <c r="A44" s="321" t="s">
        <v>1139</v>
      </c>
      <c r="B44" s="560">
        <v>18034</v>
      </c>
      <c r="C44" s="560">
        <v>53228</v>
      </c>
      <c r="D44" s="560">
        <v>26677</v>
      </c>
      <c r="E44" s="560">
        <v>26551</v>
      </c>
      <c r="F44" s="443">
        <v>3</v>
      </c>
      <c r="G44" s="444">
        <v>100.4745583970472</v>
      </c>
      <c r="H44" s="445">
        <v>3.5664947952135422</v>
      </c>
      <c r="I44" s="273">
        <v>1525.2</v>
      </c>
      <c r="J44" s="245"/>
      <c r="K44" s="820"/>
      <c r="L44" s="820"/>
    </row>
    <row r="45" spans="1:12" s="325" customFormat="1" ht="18.95" customHeight="1">
      <c r="A45" s="321" t="s">
        <v>1140</v>
      </c>
      <c r="B45" s="560">
        <v>19501</v>
      </c>
      <c r="C45" s="560">
        <v>56746</v>
      </c>
      <c r="D45" s="560">
        <v>28443</v>
      </c>
      <c r="E45" s="560">
        <v>28303</v>
      </c>
      <c r="F45" s="443">
        <v>2.9</v>
      </c>
      <c r="G45" s="444">
        <v>100.49464721054304</v>
      </c>
      <c r="H45" s="445">
        <v>6.6093033741639742</v>
      </c>
      <c r="I45" s="273">
        <v>1626</v>
      </c>
      <c r="J45" s="245"/>
      <c r="K45" s="820"/>
      <c r="L45" s="820"/>
    </row>
    <row r="46" spans="1:12" s="325" customFormat="1" ht="18.95" customHeight="1">
      <c r="A46" s="321" t="s">
        <v>1141</v>
      </c>
      <c r="B46" s="560">
        <v>20762</v>
      </c>
      <c r="C46" s="560">
        <v>59686</v>
      </c>
      <c r="D46" s="560">
        <v>29889</v>
      </c>
      <c r="E46" s="560">
        <v>29797</v>
      </c>
      <c r="F46" s="443">
        <v>2.9</v>
      </c>
      <c r="G46" s="444">
        <v>100.30875591502499</v>
      </c>
      <c r="H46" s="445">
        <v>5.1809819194304447</v>
      </c>
      <c r="I46" s="273">
        <v>1710.2</v>
      </c>
      <c r="J46" s="245"/>
      <c r="K46" s="820"/>
      <c r="L46" s="820"/>
    </row>
    <row r="47" spans="1:12" s="325" customFormat="1" ht="18.95" customHeight="1">
      <c r="A47" s="321" t="s">
        <v>1142</v>
      </c>
      <c r="B47" s="560">
        <v>21900</v>
      </c>
      <c r="C47" s="560">
        <v>62223</v>
      </c>
      <c r="D47" s="560">
        <v>31209</v>
      </c>
      <c r="E47" s="560">
        <v>31014</v>
      </c>
      <c r="F47" s="443">
        <v>2.8</v>
      </c>
      <c r="G47" s="444">
        <v>100.62874830721609</v>
      </c>
      <c r="H47" s="445">
        <v>4.2505780249974867</v>
      </c>
      <c r="I47" s="273">
        <v>1782.9</v>
      </c>
      <c r="J47" s="245"/>
      <c r="K47" s="820"/>
      <c r="L47" s="820"/>
    </row>
    <row r="48" spans="1:12" s="325" customFormat="1" ht="18.95" customHeight="1">
      <c r="A48" s="321" t="s">
        <v>1143</v>
      </c>
      <c r="B48" s="560">
        <v>22757</v>
      </c>
      <c r="C48" s="560">
        <v>63981</v>
      </c>
      <c r="D48" s="560">
        <v>32105</v>
      </c>
      <c r="E48" s="560">
        <v>31876</v>
      </c>
      <c r="F48" s="443">
        <v>2.8</v>
      </c>
      <c r="G48" s="444">
        <v>100.71840883423265</v>
      </c>
      <c r="H48" s="445">
        <v>2.8253218263343136</v>
      </c>
      <c r="I48" s="273">
        <v>1833.3</v>
      </c>
      <c r="J48" s="245"/>
      <c r="K48" s="820"/>
      <c r="L48" s="820"/>
    </row>
    <row r="49" spans="1:12" s="325" customFormat="1" ht="18.95" customHeight="1">
      <c r="A49" s="321" t="s">
        <v>1144</v>
      </c>
      <c r="B49" s="560">
        <v>23432</v>
      </c>
      <c r="C49" s="560">
        <v>65553</v>
      </c>
      <c r="D49" s="560">
        <v>32935</v>
      </c>
      <c r="E49" s="560">
        <v>32618</v>
      </c>
      <c r="F49" s="443">
        <v>2.8</v>
      </c>
      <c r="G49" s="444">
        <v>100.97185603041265</v>
      </c>
      <c r="H49" s="445">
        <v>2.4569794157640548</v>
      </c>
      <c r="I49" s="273">
        <v>1878.3</v>
      </c>
      <c r="J49" s="245"/>
      <c r="K49" s="820"/>
      <c r="L49" s="820"/>
    </row>
    <row r="50" spans="1:12" s="325" customFormat="1" ht="18.95" customHeight="1">
      <c r="A50" s="321" t="s">
        <v>1145</v>
      </c>
      <c r="B50" s="560">
        <v>24317</v>
      </c>
      <c r="C50" s="560">
        <v>67521</v>
      </c>
      <c r="D50" s="560">
        <v>33966</v>
      </c>
      <c r="E50" s="560">
        <v>33555</v>
      </c>
      <c r="F50" s="443">
        <v>2.8</v>
      </c>
      <c r="G50" s="444">
        <v>101.22485471613768</v>
      </c>
      <c r="H50" s="445">
        <v>3.0021509313074914</v>
      </c>
      <c r="I50" s="273">
        <v>1934.7</v>
      </c>
      <c r="J50" s="245"/>
      <c r="K50" s="820"/>
      <c r="L50" s="820"/>
    </row>
    <row r="51" spans="1:12" s="325" customFormat="1" ht="18.95" customHeight="1">
      <c r="A51" s="321" t="s">
        <v>1146</v>
      </c>
      <c r="B51" s="560">
        <v>24911</v>
      </c>
      <c r="C51" s="560">
        <v>68741</v>
      </c>
      <c r="D51" s="560">
        <v>34504</v>
      </c>
      <c r="E51" s="560">
        <v>34237</v>
      </c>
      <c r="F51" s="443">
        <v>2.8</v>
      </c>
      <c r="G51" s="444">
        <v>100.77985804831032</v>
      </c>
      <c r="H51" s="445">
        <v>1.806845277765436</v>
      </c>
      <c r="I51" s="273">
        <v>1969.7</v>
      </c>
      <c r="J51" s="245"/>
      <c r="K51" s="820"/>
      <c r="L51" s="820"/>
    </row>
    <row r="52" spans="1:12" s="325" customFormat="1" ht="18.95" customHeight="1">
      <c r="A52" s="321" t="s">
        <v>1147</v>
      </c>
      <c r="B52" s="560">
        <v>25631</v>
      </c>
      <c r="C52" s="560">
        <v>70181</v>
      </c>
      <c r="D52" s="560">
        <v>35187</v>
      </c>
      <c r="E52" s="560">
        <v>34994</v>
      </c>
      <c r="F52" s="443">
        <v>2.7</v>
      </c>
      <c r="G52" s="444">
        <v>100.55152311824884</v>
      </c>
      <c r="H52" s="445">
        <v>2.0948196854861001</v>
      </c>
      <c r="I52" s="273">
        <v>2010.9</v>
      </c>
      <c r="J52" s="245"/>
      <c r="K52" s="820"/>
      <c r="L52" s="820"/>
    </row>
    <row r="53" spans="1:12" s="325" customFormat="1" ht="18.95" customHeight="1">
      <c r="A53" s="321" t="s">
        <v>1148</v>
      </c>
      <c r="B53" s="560">
        <v>26350</v>
      </c>
      <c r="C53" s="560">
        <v>71722</v>
      </c>
      <c r="D53" s="560">
        <v>35913</v>
      </c>
      <c r="E53" s="560">
        <v>35809</v>
      </c>
      <c r="F53" s="443">
        <v>2.7</v>
      </c>
      <c r="G53" s="444">
        <v>100.29042978022285</v>
      </c>
      <c r="H53" s="445">
        <v>2.1957509867343012</v>
      </c>
      <c r="I53" s="273">
        <v>2055.1</v>
      </c>
      <c r="J53" s="245"/>
      <c r="K53" s="820"/>
      <c r="L53" s="820"/>
    </row>
    <row r="54" spans="1:12" s="325" customFormat="1" ht="18.95" customHeight="1">
      <c r="A54" s="321" t="s">
        <v>1149</v>
      </c>
      <c r="B54" s="560">
        <v>27296</v>
      </c>
      <c r="C54" s="560">
        <v>73750</v>
      </c>
      <c r="D54" s="560">
        <v>36915</v>
      </c>
      <c r="E54" s="560">
        <v>36835</v>
      </c>
      <c r="F54" s="443">
        <v>2.7</v>
      </c>
      <c r="G54" s="444">
        <v>100.21718474277182</v>
      </c>
      <c r="H54" s="445">
        <v>2.8275842837623046</v>
      </c>
      <c r="I54" s="273">
        <v>2113.1999999999998</v>
      </c>
      <c r="J54" s="245"/>
      <c r="K54" s="820"/>
      <c r="L54" s="820"/>
    </row>
    <row r="55" spans="1:12" s="325" customFormat="1" ht="18.95" customHeight="1">
      <c r="A55" s="321" t="s">
        <v>1150</v>
      </c>
      <c r="B55" s="560">
        <v>28238</v>
      </c>
      <c r="C55" s="560">
        <v>75583</v>
      </c>
      <c r="D55" s="560">
        <v>37711</v>
      </c>
      <c r="E55" s="560">
        <v>37872</v>
      </c>
      <c r="F55" s="443">
        <v>2.7</v>
      </c>
      <c r="G55" s="444">
        <v>99.5748838191804</v>
      </c>
      <c r="H55" s="445">
        <v>2.4854237288135592</v>
      </c>
      <c r="I55" s="273">
        <v>2165.6999999999998</v>
      </c>
      <c r="J55" s="245"/>
      <c r="K55" s="820"/>
      <c r="L55" s="820"/>
    </row>
    <row r="56" spans="1:12" s="325" customFormat="1" ht="18.95" customHeight="1">
      <c r="A56" s="321" t="s">
        <v>1151</v>
      </c>
      <c r="B56" s="560">
        <v>29052</v>
      </c>
      <c r="C56" s="560">
        <v>76963</v>
      </c>
      <c r="D56" s="560">
        <v>38369</v>
      </c>
      <c r="E56" s="560">
        <v>38594</v>
      </c>
      <c r="F56" s="443">
        <v>2.6</v>
      </c>
      <c r="G56" s="444">
        <v>99.417007825050533</v>
      </c>
      <c r="H56" s="445">
        <v>1.8258073905507852</v>
      </c>
      <c r="I56" s="273">
        <v>2205.1999999999998</v>
      </c>
      <c r="J56" s="245"/>
      <c r="K56" s="820"/>
      <c r="L56" s="820"/>
    </row>
    <row r="57" spans="1:12" s="325" customFormat="1" ht="18.95" customHeight="1">
      <c r="A57" s="321" t="s">
        <v>1152</v>
      </c>
      <c r="B57" s="560">
        <v>29654</v>
      </c>
      <c r="C57" s="560">
        <v>77888</v>
      </c>
      <c r="D57" s="560">
        <v>38837</v>
      </c>
      <c r="E57" s="560">
        <v>39051</v>
      </c>
      <c r="F57" s="443">
        <v>2.6</v>
      </c>
      <c r="G57" s="444">
        <v>99.451998668407981</v>
      </c>
      <c r="H57" s="445">
        <v>1.2018762262385823</v>
      </c>
      <c r="I57" s="273">
        <v>2231.6999999999998</v>
      </c>
      <c r="J57" s="245"/>
      <c r="K57" s="820"/>
      <c r="L57" s="820"/>
    </row>
    <row r="58" spans="1:12" s="325" customFormat="1" ht="18.95" customHeight="1">
      <c r="A58" s="321" t="s">
        <v>1153</v>
      </c>
      <c r="B58" s="560">
        <v>30445</v>
      </c>
      <c r="C58" s="560">
        <v>79184</v>
      </c>
      <c r="D58" s="560">
        <v>39506</v>
      </c>
      <c r="E58" s="560">
        <v>39678</v>
      </c>
      <c r="F58" s="443">
        <v>2.6</v>
      </c>
      <c r="G58" s="444">
        <v>99.566510408790762</v>
      </c>
      <c r="H58" s="445">
        <v>1.6639276910435497</v>
      </c>
      <c r="I58" s="273">
        <v>2268.9</v>
      </c>
      <c r="J58" s="245"/>
      <c r="K58" s="820"/>
      <c r="L58" s="820"/>
    </row>
    <row r="59" spans="1:12" s="325" customFormat="1" ht="18.95" customHeight="1">
      <c r="A59" s="321" t="s">
        <v>1154</v>
      </c>
      <c r="B59" s="560">
        <v>31269</v>
      </c>
      <c r="C59" s="560">
        <v>80680</v>
      </c>
      <c r="D59" s="560">
        <v>40315</v>
      </c>
      <c r="E59" s="560">
        <v>40365</v>
      </c>
      <c r="F59" s="443">
        <v>2.6</v>
      </c>
      <c r="G59" s="444">
        <v>99.876130310912927</v>
      </c>
      <c r="H59" s="445">
        <v>1.889270559709032</v>
      </c>
      <c r="I59" s="273">
        <v>2311.6999999999998</v>
      </c>
      <c r="J59" s="245"/>
      <c r="K59" s="820"/>
      <c r="L59" s="820"/>
    </row>
    <row r="60" spans="1:12" s="325" customFormat="1" ht="18.95" customHeight="1">
      <c r="A60" s="321" t="s">
        <v>1155</v>
      </c>
      <c r="B60" s="560">
        <v>31787</v>
      </c>
      <c r="C60" s="560">
        <v>81568</v>
      </c>
      <c r="D60" s="560">
        <v>40773</v>
      </c>
      <c r="E60" s="560">
        <v>40795</v>
      </c>
      <c r="F60" s="443">
        <v>2.6</v>
      </c>
      <c r="G60" s="444">
        <v>99.946071822527273</v>
      </c>
      <c r="H60" s="445">
        <v>1.1006445215666831</v>
      </c>
      <c r="I60" s="273">
        <v>2337.1999999999998</v>
      </c>
      <c r="J60" s="245"/>
      <c r="K60" s="820"/>
      <c r="L60" s="820"/>
    </row>
    <row r="61" spans="1:12" s="325" customFormat="1" ht="18.95" customHeight="1">
      <c r="A61" s="321" t="s">
        <v>1092</v>
      </c>
      <c r="B61" s="560">
        <v>32294</v>
      </c>
      <c r="C61" s="560">
        <v>82701</v>
      </c>
      <c r="D61" s="560">
        <v>41299</v>
      </c>
      <c r="E61" s="560">
        <v>41402</v>
      </c>
      <c r="F61" s="443">
        <v>2.6</v>
      </c>
      <c r="G61" s="444">
        <v>99.751219747838277</v>
      </c>
      <c r="H61" s="445">
        <v>1.3890251078854454</v>
      </c>
      <c r="I61" s="273">
        <v>2369.6999999999998</v>
      </c>
      <c r="J61" s="245"/>
      <c r="K61" s="820"/>
      <c r="L61" s="820"/>
    </row>
    <row r="62" spans="1:12" s="325" customFormat="1" ht="18.95" customHeight="1">
      <c r="A62" s="321" t="s">
        <v>1093</v>
      </c>
      <c r="B62" s="560">
        <v>33051</v>
      </c>
      <c r="C62" s="560">
        <v>84317</v>
      </c>
      <c r="D62" s="560">
        <v>42081</v>
      </c>
      <c r="E62" s="560">
        <v>42236</v>
      </c>
      <c r="F62" s="443">
        <v>2.6</v>
      </c>
      <c r="G62" s="444">
        <v>99.63301449000852</v>
      </c>
      <c r="H62" s="445">
        <v>1.9540271580754769</v>
      </c>
      <c r="I62" s="273">
        <v>2416</v>
      </c>
      <c r="J62" s="533"/>
      <c r="K62" s="820"/>
      <c r="L62" s="820"/>
    </row>
    <row r="63" spans="1:12" s="325" customFormat="1" ht="18.95" customHeight="1">
      <c r="A63" s="321" t="s">
        <v>1094</v>
      </c>
      <c r="B63" s="560">
        <v>33368</v>
      </c>
      <c r="C63" s="560">
        <v>85365</v>
      </c>
      <c r="D63" s="560">
        <v>42560</v>
      </c>
      <c r="E63" s="560">
        <v>42805</v>
      </c>
      <c r="F63" s="443">
        <v>2.6</v>
      </c>
      <c r="G63" s="444">
        <v>99.42763695829926</v>
      </c>
      <c r="H63" s="445">
        <v>1.2429284723128196</v>
      </c>
      <c r="I63" s="273">
        <v>2446</v>
      </c>
      <c r="J63" s="245"/>
      <c r="K63" s="820"/>
      <c r="L63" s="820"/>
    </row>
    <row r="64" spans="1:12" s="325" customFormat="1" ht="18.95" customHeight="1">
      <c r="A64" s="321" t="s">
        <v>1095</v>
      </c>
      <c r="B64" s="560">
        <v>33778</v>
      </c>
      <c r="C64" s="560">
        <v>86099</v>
      </c>
      <c r="D64" s="560">
        <v>42935</v>
      </c>
      <c r="E64" s="560">
        <v>43164</v>
      </c>
      <c r="F64" s="443">
        <v>2.5</v>
      </c>
      <c r="G64" s="444">
        <v>99.46946529515337</v>
      </c>
      <c r="H64" s="445">
        <v>0.85983716980026947</v>
      </c>
      <c r="I64" s="273">
        <v>2467</v>
      </c>
      <c r="J64" s="245"/>
      <c r="K64" s="820"/>
      <c r="L64" s="820"/>
    </row>
    <row r="65" spans="1:12" s="330" customFormat="1" ht="18.95" customHeight="1">
      <c r="A65" s="321" t="s">
        <v>1096</v>
      </c>
      <c r="B65" s="560">
        <v>34444</v>
      </c>
      <c r="C65" s="560">
        <v>87084</v>
      </c>
      <c r="D65" s="560">
        <v>43431</v>
      </c>
      <c r="E65" s="560">
        <v>43653</v>
      </c>
      <c r="F65" s="443">
        <v>2.5</v>
      </c>
      <c r="G65" s="444">
        <v>99.491443887018079</v>
      </c>
      <c r="H65" s="445">
        <v>1.1440318702888534</v>
      </c>
      <c r="I65" s="273">
        <v>2495.1999999999998</v>
      </c>
      <c r="J65" s="534"/>
      <c r="K65" s="294"/>
      <c r="L65" s="820"/>
    </row>
    <row r="66" spans="1:12" s="330" customFormat="1" ht="18.95" customHeight="1">
      <c r="A66" s="321" t="s">
        <v>1097</v>
      </c>
      <c r="B66" s="560">
        <v>35043</v>
      </c>
      <c r="C66" s="560">
        <v>88256</v>
      </c>
      <c r="D66" s="560">
        <v>44022</v>
      </c>
      <c r="E66" s="560">
        <v>44234</v>
      </c>
      <c r="F66" s="443">
        <v>2.5</v>
      </c>
      <c r="G66" s="444">
        <v>100</v>
      </c>
      <c r="H66" s="445">
        <v>1.3</v>
      </c>
      <c r="I66" s="273">
        <v>2528.1</v>
      </c>
      <c r="J66" s="293"/>
      <c r="K66" s="294"/>
      <c r="L66" s="820"/>
    </row>
    <row r="67" spans="1:12" s="330" customFormat="1" ht="18.95" customHeight="1">
      <c r="A67" s="321" t="s">
        <v>1098</v>
      </c>
      <c r="B67" s="560">
        <v>35692</v>
      </c>
      <c r="C67" s="560">
        <v>89202</v>
      </c>
      <c r="D67" s="560">
        <v>44446</v>
      </c>
      <c r="E67" s="560">
        <v>44756</v>
      </c>
      <c r="F67" s="443">
        <v>2.5</v>
      </c>
      <c r="G67" s="444">
        <v>99</v>
      </c>
      <c r="H67" s="445">
        <v>1.1000000000000001</v>
      </c>
      <c r="I67" s="273">
        <v>2555.1999999999998</v>
      </c>
      <c r="J67" s="293"/>
      <c r="K67" s="294"/>
      <c r="L67" s="820"/>
    </row>
    <row r="68" spans="1:12" s="330" customFormat="1" ht="18.95" customHeight="1">
      <c r="A68" s="321" t="s">
        <v>1099</v>
      </c>
      <c r="B68" s="560">
        <v>36409</v>
      </c>
      <c r="C68" s="560">
        <v>90154</v>
      </c>
      <c r="D68" s="560">
        <v>44887</v>
      </c>
      <c r="E68" s="560">
        <v>45267</v>
      </c>
      <c r="F68" s="443">
        <v>2.5</v>
      </c>
      <c r="G68" s="444">
        <v>99.160536373075317</v>
      </c>
      <c r="H68" s="445">
        <v>1.1000000000000001</v>
      </c>
      <c r="I68" s="273">
        <v>2582.5</v>
      </c>
      <c r="J68" s="293"/>
      <c r="K68" s="294"/>
      <c r="L68" s="820"/>
    </row>
    <row r="69" spans="1:12" s="330" customFormat="1" ht="18.95" customHeight="1">
      <c r="A69" s="321" t="s">
        <v>1100</v>
      </c>
      <c r="B69" s="560">
        <v>37042</v>
      </c>
      <c r="C69" s="560">
        <v>90974</v>
      </c>
      <c r="D69" s="560">
        <v>45282</v>
      </c>
      <c r="E69" s="560">
        <v>45692</v>
      </c>
      <c r="F69" s="443">
        <v>2.5</v>
      </c>
      <c r="G69" s="444">
        <v>99.102688000000001</v>
      </c>
      <c r="H69" s="445">
        <v>0.9</v>
      </c>
      <c r="I69" s="273">
        <v>2606</v>
      </c>
      <c r="J69" s="293"/>
      <c r="K69" s="294"/>
      <c r="L69" s="820"/>
    </row>
    <row r="70" spans="1:12" s="330" customFormat="1" ht="18.95" customHeight="1">
      <c r="A70" s="321" t="s">
        <v>1156</v>
      </c>
      <c r="B70" s="560">
        <v>37560</v>
      </c>
      <c r="C70" s="560">
        <v>91652</v>
      </c>
      <c r="D70" s="560">
        <v>45613</v>
      </c>
      <c r="E70" s="560">
        <v>46039</v>
      </c>
      <c r="F70" s="443">
        <v>2.4</v>
      </c>
      <c r="G70" s="444">
        <v>99.074697538999999</v>
      </c>
      <c r="H70" s="445">
        <v>0.7</v>
      </c>
      <c r="I70" s="273">
        <v>2625.4</v>
      </c>
      <c r="J70" s="549"/>
      <c r="K70" s="294"/>
      <c r="L70" s="820"/>
    </row>
    <row r="71" spans="1:12" s="330" customFormat="1" ht="18.95" customHeight="1">
      <c r="A71" s="321" t="s">
        <v>1182</v>
      </c>
      <c r="B71" s="560">
        <v>38239</v>
      </c>
      <c r="C71" s="560">
        <v>92562</v>
      </c>
      <c r="D71" s="560">
        <v>46134</v>
      </c>
      <c r="E71" s="560">
        <v>46428</v>
      </c>
      <c r="F71" s="443">
        <v>2.4206176939773529</v>
      </c>
      <c r="G71" s="444">
        <v>99</v>
      </c>
      <c r="H71" s="445">
        <v>1</v>
      </c>
      <c r="I71" s="273">
        <v>2651.4</v>
      </c>
      <c r="J71" s="549"/>
      <c r="K71" s="294"/>
      <c r="L71" s="820"/>
    </row>
    <row r="72" spans="1:12" s="330" customFormat="1" ht="18.95" customHeight="1">
      <c r="A72" s="321" t="s">
        <v>1183</v>
      </c>
      <c r="B72" s="617">
        <v>38702</v>
      </c>
      <c r="C72" s="617">
        <v>93042</v>
      </c>
      <c r="D72" s="560">
        <v>46357</v>
      </c>
      <c r="E72" s="560">
        <v>46685</v>
      </c>
      <c r="F72" s="594">
        <f>C72/B72</f>
        <v>2.4040618055914424</v>
      </c>
      <c r="G72" s="549">
        <v>99</v>
      </c>
      <c r="H72" s="595">
        <v>0.5</v>
      </c>
      <c r="I72" s="273">
        <f>C72/J72</f>
        <v>2665.1962188484677</v>
      </c>
      <c r="J72" s="632">
        <v>34.909999999999997</v>
      </c>
      <c r="K72" s="294"/>
      <c r="L72" s="820"/>
    </row>
    <row r="73" spans="1:12" s="330" customFormat="1" ht="18.95" customHeight="1">
      <c r="A73" s="321" t="s">
        <v>1285</v>
      </c>
      <c r="B73" s="560">
        <v>39373</v>
      </c>
      <c r="C73" s="560">
        <v>93643</v>
      </c>
      <c r="D73" s="560">
        <v>46598</v>
      </c>
      <c r="E73" s="560">
        <v>47045</v>
      </c>
      <c r="F73" s="594">
        <f>C73/B73</f>
        <v>2.3783557260051302</v>
      </c>
      <c r="G73" s="444">
        <v>99</v>
      </c>
      <c r="H73" s="445">
        <v>0.6</v>
      </c>
      <c r="I73" s="273">
        <f>C73/J72</f>
        <v>2682.411916356345</v>
      </c>
      <c r="J73" s="632">
        <f>D74/E74*100</f>
        <v>98.963653703507475</v>
      </c>
      <c r="K73" s="294"/>
      <c r="L73" s="820"/>
    </row>
    <row r="74" spans="1:12" ht="18.95" customHeight="1">
      <c r="A74" s="321" t="s">
        <v>1443</v>
      </c>
      <c r="B74" s="560">
        <v>39848</v>
      </c>
      <c r="C74" s="560">
        <v>93881</v>
      </c>
      <c r="D74" s="560">
        <v>46696</v>
      </c>
      <c r="E74" s="560">
        <v>47185</v>
      </c>
      <c r="F74" s="594">
        <f>C74/B74</f>
        <v>2.3559777153182093</v>
      </c>
      <c r="G74" s="444">
        <v>99</v>
      </c>
      <c r="H74" s="445">
        <v>0.3</v>
      </c>
      <c r="I74" s="273">
        <f>C74/J72</f>
        <v>2689.229447149814</v>
      </c>
      <c r="J74" s="786">
        <f>C74/C73-1</f>
        <v>2.5415674423074908E-3</v>
      </c>
    </row>
    <row r="75" spans="1:12" ht="18.95" customHeight="1">
      <c r="A75" s="321" t="s">
        <v>1506</v>
      </c>
      <c r="B75" s="560">
        <v>40417</v>
      </c>
      <c r="C75" s="560">
        <v>94260</v>
      </c>
      <c r="D75" s="560">
        <v>46938</v>
      </c>
      <c r="E75" s="560">
        <v>47322</v>
      </c>
      <c r="F75" s="594">
        <f>C75/B75</f>
        <v>2.3321869510354554</v>
      </c>
      <c r="G75" s="444">
        <f>D75/E75*100</f>
        <v>99.188538100671991</v>
      </c>
      <c r="H75" s="445">
        <v>0.4</v>
      </c>
      <c r="I75" s="273">
        <f>C75/J72</f>
        <v>2700.0859352621028</v>
      </c>
      <c r="J75" s="786">
        <f>C75/C74-1</f>
        <v>4.0370255962334234E-3</v>
      </c>
    </row>
    <row r="76" spans="1:12" ht="20.100000000000001" customHeight="1">
      <c r="A76" s="879"/>
      <c r="B76" s="880"/>
      <c r="C76" s="880"/>
      <c r="D76" s="880"/>
      <c r="E76" s="880"/>
      <c r="F76" s="881"/>
      <c r="G76" s="882"/>
      <c r="H76" s="883"/>
      <c r="I76" s="884" t="s">
        <v>881</v>
      </c>
    </row>
    <row r="77" spans="1:12" ht="20.100000000000001" customHeight="1">
      <c r="A77" s="1108" t="s">
        <v>900</v>
      </c>
      <c r="B77" s="1108"/>
      <c r="C77" s="1108"/>
      <c r="D77" s="1108"/>
      <c r="E77" s="1108"/>
      <c r="F77" s="1108"/>
      <c r="G77" s="1108"/>
      <c r="H77" s="1108"/>
      <c r="I77" s="1108"/>
    </row>
    <row r="78" spans="1:12" ht="20.100000000000001" customHeight="1">
      <c r="A78" s="1108" t="s">
        <v>901</v>
      </c>
      <c r="B78" s="1108"/>
      <c r="C78" s="1108"/>
      <c r="D78" s="1108"/>
      <c r="E78" s="1108"/>
      <c r="F78" s="1108"/>
      <c r="G78" s="1108"/>
      <c r="H78" s="1108"/>
      <c r="I78" s="1108"/>
    </row>
    <row r="79" spans="1:12" ht="20.100000000000001" customHeight="1">
      <c r="A79" s="238" t="s">
        <v>903</v>
      </c>
    </row>
    <row r="80" spans="1:12">
      <c r="A80" s="238" t="s">
        <v>902</v>
      </c>
    </row>
  </sheetData>
  <mergeCells count="12">
    <mergeCell ref="A77:I77"/>
    <mergeCell ref="A78:I78"/>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rowBreaks count="1" manualBreakCount="1">
    <brk id="3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L53"/>
  <sheetViews>
    <sheetView view="pageBreakPreview" zoomScaleNormal="100" zoomScaleSheetLayoutView="100" workbookViewId="0">
      <selection activeCell="O25" sqref="O25:O26"/>
    </sheetView>
  </sheetViews>
  <sheetFormatPr defaultRowHeight="13.5"/>
  <cols>
    <col min="1" max="1" width="12.625" style="334" customWidth="1"/>
    <col min="2" max="9" width="8.625" style="334" customWidth="1"/>
    <col min="10" max="10" width="8.625" style="332" customWidth="1"/>
    <col min="11" max="11" width="22.25" style="334" customWidth="1"/>
    <col min="12" max="12" width="5" style="523" customWidth="1"/>
    <col min="13" max="16384" width="9" style="334"/>
  </cols>
  <sheetData>
    <row r="1" spans="1:12" s="332" customFormat="1" ht="28.5" customHeight="1">
      <c r="A1" s="331" t="s">
        <v>916</v>
      </c>
      <c r="L1" s="522"/>
    </row>
    <row r="2" spans="1:12" s="332" customFormat="1" ht="17.25" customHeight="1">
      <c r="I2" s="333"/>
      <c r="J2" s="333" t="s">
        <v>883</v>
      </c>
      <c r="L2" s="522"/>
    </row>
    <row r="3" spans="1:12" ht="4.5" customHeight="1"/>
    <row r="4" spans="1:12" ht="24.75" customHeight="1">
      <c r="A4" s="1117" t="s">
        <v>79</v>
      </c>
      <c r="B4" s="1119" t="s">
        <v>1444</v>
      </c>
      <c r="C4" s="1120"/>
      <c r="D4" s="1120"/>
      <c r="E4" s="1121"/>
      <c r="F4" s="1119" t="s">
        <v>1511</v>
      </c>
      <c r="G4" s="1120"/>
      <c r="H4" s="1120"/>
      <c r="I4" s="1121"/>
      <c r="J4" s="1116" t="s">
        <v>81</v>
      </c>
    </row>
    <row r="5" spans="1:12" ht="45" customHeight="1">
      <c r="A5" s="1118"/>
      <c r="B5" s="596" t="s">
        <v>1184</v>
      </c>
      <c r="C5" s="593" t="s">
        <v>82</v>
      </c>
      <c r="D5" s="593" t="s">
        <v>83</v>
      </c>
      <c r="E5" s="558" t="s">
        <v>84</v>
      </c>
      <c r="F5" s="596" t="s">
        <v>1184</v>
      </c>
      <c r="G5" s="593" t="s">
        <v>82</v>
      </c>
      <c r="H5" s="593" t="s">
        <v>83</v>
      </c>
      <c r="I5" s="558" t="s">
        <v>84</v>
      </c>
      <c r="J5" s="1116"/>
    </row>
    <row r="6" spans="1:12" ht="23.25" customHeight="1">
      <c r="A6" s="335" t="s">
        <v>82</v>
      </c>
      <c r="B6" s="336">
        <v>39848</v>
      </c>
      <c r="C6" s="337">
        <v>93881</v>
      </c>
      <c r="D6" s="337">
        <v>46696</v>
      </c>
      <c r="E6" s="337">
        <v>47185</v>
      </c>
      <c r="F6" s="336">
        <v>40417</v>
      </c>
      <c r="G6" s="337">
        <v>94260</v>
      </c>
      <c r="H6" s="337">
        <v>46938</v>
      </c>
      <c r="I6" s="337">
        <v>47322</v>
      </c>
      <c r="J6" s="446">
        <f>(G6-C6)/C6*100</f>
        <v>0.403702559623353</v>
      </c>
      <c r="K6" s="480"/>
      <c r="L6" s="524"/>
    </row>
    <row r="7" spans="1:12" ht="23.25" customHeight="1">
      <c r="A7" s="338" t="s">
        <v>85</v>
      </c>
      <c r="B7" s="336">
        <v>1983</v>
      </c>
      <c r="C7" s="337">
        <v>5060</v>
      </c>
      <c r="D7" s="336">
        <v>2542</v>
      </c>
      <c r="E7" s="337">
        <v>2518</v>
      </c>
      <c r="F7" s="336">
        <v>2102</v>
      </c>
      <c r="G7" s="337">
        <v>5336</v>
      </c>
      <c r="H7" s="336">
        <v>2677</v>
      </c>
      <c r="I7" s="337">
        <v>2659</v>
      </c>
      <c r="J7" s="447">
        <f t="shared" ref="J7:J33" si="0">(G7-C7)/C7*100</f>
        <v>5.4545454545454541</v>
      </c>
      <c r="L7" s="524"/>
    </row>
    <row r="8" spans="1:12" ht="23.25" customHeight="1">
      <c r="A8" s="338" t="s">
        <v>86</v>
      </c>
      <c r="B8" s="336">
        <v>2427</v>
      </c>
      <c r="C8" s="337">
        <v>5582</v>
      </c>
      <c r="D8" s="336">
        <v>2826</v>
      </c>
      <c r="E8" s="337">
        <v>2756</v>
      </c>
      <c r="F8" s="336">
        <v>2441</v>
      </c>
      <c r="G8" s="337">
        <v>5636</v>
      </c>
      <c r="H8" s="336">
        <v>2859</v>
      </c>
      <c r="I8" s="337">
        <v>2777</v>
      </c>
      <c r="J8" s="447">
        <f t="shared" si="0"/>
        <v>0.96739519885345759</v>
      </c>
      <c r="L8" s="524"/>
    </row>
    <row r="9" spans="1:12" ht="23.25" customHeight="1">
      <c r="A9" s="338" t="s">
        <v>87</v>
      </c>
      <c r="B9" s="336">
        <v>1004</v>
      </c>
      <c r="C9" s="337">
        <v>2359</v>
      </c>
      <c r="D9" s="336">
        <v>1183</v>
      </c>
      <c r="E9" s="337">
        <v>1176</v>
      </c>
      <c r="F9" s="336">
        <v>1010</v>
      </c>
      <c r="G9" s="337">
        <v>2376</v>
      </c>
      <c r="H9" s="336">
        <v>1198</v>
      </c>
      <c r="I9" s="337">
        <v>1178</v>
      </c>
      <c r="J9" s="447">
        <f t="shared" si="0"/>
        <v>0.72064434082238238</v>
      </c>
      <c r="L9" s="524"/>
    </row>
    <row r="10" spans="1:12" ht="23.25" customHeight="1">
      <c r="A10" s="338" t="s">
        <v>88</v>
      </c>
      <c r="B10" s="336">
        <v>172</v>
      </c>
      <c r="C10" s="337">
        <v>369</v>
      </c>
      <c r="D10" s="336">
        <v>185</v>
      </c>
      <c r="E10" s="337">
        <v>184</v>
      </c>
      <c r="F10" s="336">
        <v>172</v>
      </c>
      <c r="G10" s="337">
        <v>371</v>
      </c>
      <c r="H10" s="336">
        <v>185</v>
      </c>
      <c r="I10" s="337">
        <v>186</v>
      </c>
      <c r="J10" s="447">
        <f t="shared" si="0"/>
        <v>0.54200542005420049</v>
      </c>
      <c r="L10" s="524"/>
    </row>
    <row r="11" spans="1:12" ht="23.25" customHeight="1">
      <c r="A11" s="338" t="s">
        <v>89</v>
      </c>
      <c r="B11" s="336">
        <v>164</v>
      </c>
      <c r="C11" s="337">
        <v>385</v>
      </c>
      <c r="D11" s="336">
        <v>188</v>
      </c>
      <c r="E11" s="337">
        <v>197</v>
      </c>
      <c r="F11" s="336">
        <v>163</v>
      </c>
      <c r="G11" s="337">
        <v>376</v>
      </c>
      <c r="H11" s="336">
        <v>182</v>
      </c>
      <c r="I11" s="337">
        <v>194</v>
      </c>
      <c r="J11" s="447">
        <f t="shared" si="0"/>
        <v>-2.3376623376623376</v>
      </c>
      <c r="L11" s="524"/>
    </row>
    <row r="12" spans="1:12" ht="23.25" customHeight="1">
      <c r="A12" s="338" t="s">
        <v>90</v>
      </c>
      <c r="B12" s="336">
        <v>1157</v>
      </c>
      <c r="C12" s="337">
        <v>2799</v>
      </c>
      <c r="D12" s="336">
        <v>1439</v>
      </c>
      <c r="E12" s="337">
        <v>1360</v>
      </c>
      <c r="F12" s="336">
        <v>1166</v>
      </c>
      <c r="G12" s="337">
        <v>2773</v>
      </c>
      <c r="H12" s="336">
        <v>1430</v>
      </c>
      <c r="I12" s="337">
        <v>1343</v>
      </c>
      <c r="J12" s="447">
        <f t="shared" si="0"/>
        <v>-0.92890317970703817</v>
      </c>
      <c r="L12" s="524"/>
    </row>
    <row r="13" spans="1:12" ht="23.25" customHeight="1">
      <c r="A13" s="338" t="s">
        <v>91</v>
      </c>
      <c r="B13" s="336">
        <v>782</v>
      </c>
      <c r="C13" s="337">
        <v>1798</v>
      </c>
      <c r="D13" s="336">
        <v>868</v>
      </c>
      <c r="E13" s="337">
        <v>930</v>
      </c>
      <c r="F13" s="336">
        <v>773</v>
      </c>
      <c r="G13" s="337">
        <v>1775</v>
      </c>
      <c r="H13" s="336">
        <v>856</v>
      </c>
      <c r="I13" s="337">
        <v>919</v>
      </c>
      <c r="J13" s="447">
        <f t="shared" si="0"/>
        <v>-1.2791991101223583</v>
      </c>
      <c r="L13" s="524"/>
    </row>
    <row r="14" spans="1:12" ht="23.25" customHeight="1">
      <c r="A14" s="338" t="s">
        <v>92</v>
      </c>
      <c r="B14" s="336">
        <v>1706</v>
      </c>
      <c r="C14" s="337">
        <v>3894</v>
      </c>
      <c r="D14" s="336">
        <v>1893</v>
      </c>
      <c r="E14" s="337">
        <v>2001</v>
      </c>
      <c r="F14" s="336">
        <v>1750</v>
      </c>
      <c r="G14" s="337">
        <v>3922</v>
      </c>
      <c r="H14" s="336">
        <v>1918</v>
      </c>
      <c r="I14" s="337">
        <v>2004</v>
      </c>
      <c r="J14" s="447">
        <f t="shared" si="0"/>
        <v>0.71905495634309191</v>
      </c>
      <c r="L14" s="524"/>
    </row>
    <row r="15" spans="1:12" ht="23.25" customHeight="1">
      <c r="A15" s="338" t="s">
        <v>93</v>
      </c>
      <c r="B15" s="336">
        <v>726</v>
      </c>
      <c r="C15" s="337">
        <v>1117</v>
      </c>
      <c r="D15" s="336">
        <v>701</v>
      </c>
      <c r="E15" s="337">
        <v>416</v>
      </c>
      <c r="F15" s="336">
        <v>730</v>
      </c>
      <c r="G15" s="337">
        <v>1104</v>
      </c>
      <c r="H15" s="336">
        <v>695</v>
      </c>
      <c r="I15" s="337">
        <v>409</v>
      </c>
      <c r="J15" s="447">
        <f t="shared" si="0"/>
        <v>-1.1638316920322291</v>
      </c>
      <c r="L15" s="524"/>
    </row>
    <row r="16" spans="1:12" ht="23.25" customHeight="1">
      <c r="A16" s="338" t="s">
        <v>94</v>
      </c>
      <c r="B16" s="336">
        <v>623</v>
      </c>
      <c r="C16" s="337">
        <v>1538</v>
      </c>
      <c r="D16" s="336">
        <v>742</v>
      </c>
      <c r="E16" s="337">
        <v>796</v>
      </c>
      <c r="F16" s="336">
        <v>622</v>
      </c>
      <c r="G16" s="337">
        <v>1531</v>
      </c>
      <c r="H16" s="336">
        <v>737</v>
      </c>
      <c r="I16" s="337">
        <v>794</v>
      </c>
      <c r="J16" s="447">
        <f t="shared" si="0"/>
        <v>-0.45513654096228867</v>
      </c>
      <c r="L16" s="524"/>
    </row>
    <row r="17" spans="1:12" ht="23.25" customHeight="1">
      <c r="A17" s="338" t="s">
        <v>95</v>
      </c>
      <c r="B17" s="336">
        <v>294</v>
      </c>
      <c r="C17" s="337">
        <v>675</v>
      </c>
      <c r="D17" s="336">
        <v>321</v>
      </c>
      <c r="E17" s="337">
        <v>354</v>
      </c>
      <c r="F17" s="336">
        <v>292</v>
      </c>
      <c r="G17" s="337">
        <v>656</v>
      </c>
      <c r="H17" s="336">
        <v>310</v>
      </c>
      <c r="I17" s="337">
        <v>346</v>
      </c>
      <c r="J17" s="447">
        <f t="shared" si="0"/>
        <v>-2.8148148148148149</v>
      </c>
      <c r="L17" s="524"/>
    </row>
    <row r="18" spans="1:12" ht="23.25" customHeight="1">
      <c r="A18" s="338" t="s">
        <v>96</v>
      </c>
      <c r="B18" s="336">
        <v>4088</v>
      </c>
      <c r="C18" s="337">
        <v>10057</v>
      </c>
      <c r="D18" s="336">
        <v>4909</v>
      </c>
      <c r="E18" s="337">
        <v>5148</v>
      </c>
      <c r="F18" s="336">
        <v>4129</v>
      </c>
      <c r="G18" s="337">
        <v>10083</v>
      </c>
      <c r="H18" s="336">
        <v>4945</v>
      </c>
      <c r="I18" s="337">
        <v>5138</v>
      </c>
      <c r="J18" s="447">
        <f t="shared" si="0"/>
        <v>0.2585263995227205</v>
      </c>
      <c r="L18" s="524"/>
    </row>
    <row r="19" spans="1:12" ht="23.25" customHeight="1">
      <c r="A19" s="338" t="s">
        <v>97</v>
      </c>
      <c r="B19" s="336">
        <v>433</v>
      </c>
      <c r="C19" s="337">
        <v>973</v>
      </c>
      <c r="D19" s="336">
        <v>478</v>
      </c>
      <c r="E19" s="337">
        <v>495</v>
      </c>
      <c r="F19" s="336">
        <v>433</v>
      </c>
      <c r="G19" s="337">
        <v>954</v>
      </c>
      <c r="H19" s="336">
        <v>469</v>
      </c>
      <c r="I19" s="337">
        <v>485</v>
      </c>
      <c r="J19" s="447">
        <f t="shared" si="0"/>
        <v>-1.9527235354573484</v>
      </c>
      <c r="L19" s="524"/>
    </row>
    <row r="20" spans="1:12" ht="23.25" customHeight="1">
      <c r="A20" s="338" t="s">
        <v>98</v>
      </c>
      <c r="B20" s="336">
        <v>485</v>
      </c>
      <c r="C20" s="337">
        <v>929</v>
      </c>
      <c r="D20" s="336">
        <v>499</v>
      </c>
      <c r="E20" s="337">
        <v>430</v>
      </c>
      <c r="F20" s="336">
        <v>470</v>
      </c>
      <c r="G20" s="337">
        <v>890</v>
      </c>
      <c r="H20" s="336">
        <v>474</v>
      </c>
      <c r="I20" s="337">
        <v>416</v>
      </c>
      <c r="J20" s="447">
        <f t="shared" si="0"/>
        <v>-4.1980624327233578</v>
      </c>
      <c r="L20" s="524"/>
    </row>
    <row r="21" spans="1:12" ht="23.25" customHeight="1">
      <c r="A21" s="338" t="s">
        <v>99</v>
      </c>
      <c r="B21" s="336">
        <v>800</v>
      </c>
      <c r="C21" s="337">
        <v>1925</v>
      </c>
      <c r="D21" s="336">
        <v>935</v>
      </c>
      <c r="E21" s="337">
        <v>990</v>
      </c>
      <c r="F21" s="336">
        <v>808</v>
      </c>
      <c r="G21" s="337">
        <v>1978</v>
      </c>
      <c r="H21" s="336">
        <v>971</v>
      </c>
      <c r="I21" s="337">
        <v>1007</v>
      </c>
      <c r="J21" s="447">
        <f t="shared" si="0"/>
        <v>2.7532467532467533</v>
      </c>
      <c r="L21" s="524"/>
    </row>
    <row r="22" spans="1:12" ht="23.25" customHeight="1">
      <c r="A22" s="338" t="s">
        <v>100</v>
      </c>
      <c r="B22" s="336">
        <v>1590</v>
      </c>
      <c r="C22" s="337">
        <v>3862</v>
      </c>
      <c r="D22" s="336">
        <v>1855</v>
      </c>
      <c r="E22" s="337">
        <v>2007</v>
      </c>
      <c r="F22" s="336">
        <v>1587</v>
      </c>
      <c r="G22" s="337">
        <v>3802</v>
      </c>
      <c r="H22" s="336">
        <v>1827</v>
      </c>
      <c r="I22" s="337">
        <v>1975</v>
      </c>
      <c r="J22" s="447">
        <f t="shared" si="0"/>
        <v>-1.5535991714137753</v>
      </c>
      <c r="L22" s="524"/>
    </row>
    <row r="23" spans="1:12" ht="23.25" customHeight="1">
      <c r="A23" s="338" t="s">
        <v>101</v>
      </c>
      <c r="B23" s="336">
        <v>1342</v>
      </c>
      <c r="C23" s="337">
        <v>2926</v>
      </c>
      <c r="D23" s="336">
        <v>1446</v>
      </c>
      <c r="E23" s="337">
        <v>1480</v>
      </c>
      <c r="F23" s="336">
        <v>1371</v>
      </c>
      <c r="G23" s="337">
        <v>2981</v>
      </c>
      <c r="H23" s="336">
        <v>1465</v>
      </c>
      <c r="I23" s="337">
        <v>1516</v>
      </c>
      <c r="J23" s="447">
        <f t="shared" si="0"/>
        <v>1.8796992481203008</v>
      </c>
      <c r="L23" s="524"/>
    </row>
    <row r="24" spans="1:12" ht="23.25" customHeight="1">
      <c r="A24" s="338" t="s">
        <v>102</v>
      </c>
      <c r="B24" s="336">
        <v>1627</v>
      </c>
      <c r="C24" s="337">
        <v>3986</v>
      </c>
      <c r="D24" s="336">
        <v>1918</v>
      </c>
      <c r="E24" s="337">
        <v>2068</v>
      </c>
      <c r="F24" s="336">
        <v>1632</v>
      </c>
      <c r="G24" s="337">
        <v>3946</v>
      </c>
      <c r="H24" s="336">
        <v>1886</v>
      </c>
      <c r="I24" s="337">
        <v>2060</v>
      </c>
      <c r="J24" s="447">
        <f t="shared" si="0"/>
        <v>-1.0035122930255895</v>
      </c>
      <c r="L24" s="524"/>
    </row>
    <row r="25" spans="1:12" ht="23.25" customHeight="1">
      <c r="A25" s="338" t="s">
        <v>103</v>
      </c>
      <c r="B25" s="336">
        <v>2810</v>
      </c>
      <c r="C25" s="337">
        <v>6557</v>
      </c>
      <c r="D25" s="336">
        <v>3174</v>
      </c>
      <c r="E25" s="337">
        <v>3383</v>
      </c>
      <c r="F25" s="336">
        <v>2849</v>
      </c>
      <c r="G25" s="337">
        <v>6508</v>
      </c>
      <c r="H25" s="336">
        <v>3140</v>
      </c>
      <c r="I25" s="337">
        <v>3368</v>
      </c>
      <c r="J25" s="447">
        <f t="shared" si="0"/>
        <v>-0.74729296934573741</v>
      </c>
      <c r="L25" s="524"/>
    </row>
    <row r="26" spans="1:12" ht="23.25" customHeight="1">
      <c r="A26" s="338" t="s">
        <v>104</v>
      </c>
      <c r="B26" s="336">
        <v>2124</v>
      </c>
      <c r="C26" s="337">
        <v>4585</v>
      </c>
      <c r="D26" s="336">
        <v>2325</v>
      </c>
      <c r="E26" s="337">
        <v>2260</v>
      </c>
      <c r="F26" s="336">
        <v>2153</v>
      </c>
      <c r="G26" s="337">
        <v>4588</v>
      </c>
      <c r="H26" s="336">
        <v>2325</v>
      </c>
      <c r="I26" s="337">
        <v>2263</v>
      </c>
      <c r="J26" s="447">
        <f t="shared" si="0"/>
        <v>6.5430752453653221E-2</v>
      </c>
      <c r="L26" s="524"/>
    </row>
    <row r="27" spans="1:12" ht="23.25" customHeight="1">
      <c r="A27" s="338" t="s">
        <v>105</v>
      </c>
      <c r="B27" s="336">
        <v>2442</v>
      </c>
      <c r="C27" s="337">
        <v>5931</v>
      </c>
      <c r="D27" s="336">
        <v>2902</v>
      </c>
      <c r="E27" s="337">
        <v>3029</v>
      </c>
      <c r="F27" s="336">
        <v>2453</v>
      </c>
      <c r="G27" s="337">
        <v>5885</v>
      </c>
      <c r="H27" s="336">
        <v>2868</v>
      </c>
      <c r="I27" s="337">
        <v>3017</v>
      </c>
      <c r="J27" s="447">
        <f t="shared" si="0"/>
        <v>-0.77558590456921261</v>
      </c>
      <c r="L27" s="524"/>
    </row>
    <row r="28" spans="1:12" ht="23.25" customHeight="1">
      <c r="A28" s="338" t="s">
        <v>106</v>
      </c>
      <c r="B28" s="336">
        <v>3099</v>
      </c>
      <c r="C28" s="337">
        <v>7280</v>
      </c>
      <c r="D28" s="336">
        <v>3581</v>
      </c>
      <c r="E28" s="337">
        <v>3699</v>
      </c>
      <c r="F28" s="336">
        <v>3087</v>
      </c>
      <c r="G28" s="337">
        <v>7140</v>
      </c>
      <c r="H28" s="336">
        <v>3499</v>
      </c>
      <c r="I28" s="337">
        <v>3641</v>
      </c>
      <c r="J28" s="447">
        <f t="shared" si="0"/>
        <v>-1.9230769230769231</v>
      </c>
      <c r="L28" s="524"/>
    </row>
    <row r="29" spans="1:12" ht="23.25" customHeight="1">
      <c r="A29" s="338" t="s">
        <v>107</v>
      </c>
      <c r="B29" s="336">
        <v>2215</v>
      </c>
      <c r="C29" s="337">
        <v>5441</v>
      </c>
      <c r="D29" s="336">
        <v>2718</v>
      </c>
      <c r="E29" s="337">
        <v>2723</v>
      </c>
      <c r="F29" s="336">
        <v>2245</v>
      </c>
      <c r="G29" s="337">
        <v>5516</v>
      </c>
      <c r="H29" s="336">
        <v>2770</v>
      </c>
      <c r="I29" s="337">
        <v>2746</v>
      </c>
      <c r="J29" s="447">
        <f t="shared" si="0"/>
        <v>1.3784230839919132</v>
      </c>
      <c r="L29" s="524"/>
    </row>
    <row r="30" spans="1:12" ht="23.25" customHeight="1">
      <c r="A30" s="338" t="s">
        <v>108</v>
      </c>
      <c r="B30" s="336">
        <v>788</v>
      </c>
      <c r="C30" s="337">
        <v>2061</v>
      </c>
      <c r="D30" s="336">
        <v>1028</v>
      </c>
      <c r="E30" s="337">
        <v>1033</v>
      </c>
      <c r="F30" s="336">
        <v>812</v>
      </c>
      <c r="G30" s="337">
        <v>2104</v>
      </c>
      <c r="H30" s="336">
        <v>1052</v>
      </c>
      <c r="I30" s="337">
        <v>1052</v>
      </c>
      <c r="J30" s="447">
        <f t="shared" si="0"/>
        <v>2.0863658418243571</v>
      </c>
      <c r="L30" s="524"/>
    </row>
    <row r="31" spans="1:12" ht="23.25" customHeight="1">
      <c r="A31" s="338" t="s">
        <v>109</v>
      </c>
      <c r="B31" s="336">
        <v>1047</v>
      </c>
      <c r="C31" s="337">
        <v>2387</v>
      </c>
      <c r="D31" s="336">
        <v>1244</v>
      </c>
      <c r="E31" s="337">
        <v>1143</v>
      </c>
      <c r="F31" s="336">
        <v>1077</v>
      </c>
      <c r="G31" s="337">
        <v>2411</v>
      </c>
      <c r="H31" s="336">
        <v>1270</v>
      </c>
      <c r="I31" s="337">
        <v>1141</v>
      </c>
      <c r="J31" s="447">
        <f t="shared" si="0"/>
        <v>1.0054461667364893</v>
      </c>
      <c r="L31" s="524"/>
    </row>
    <row r="32" spans="1:12" ht="23.25" customHeight="1">
      <c r="A32" s="338" t="s">
        <v>110</v>
      </c>
      <c r="B32" s="336">
        <v>1985</v>
      </c>
      <c r="C32" s="337">
        <v>4725</v>
      </c>
      <c r="D32" s="336">
        <v>2337</v>
      </c>
      <c r="E32" s="337">
        <v>2388</v>
      </c>
      <c r="F32" s="336">
        <v>2034</v>
      </c>
      <c r="G32" s="337">
        <v>4756</v>
      </c>
      <c r="H32" s="336">
        <v>2359</v>
      </c>
      <c r="I32" s="337">
        <v>2397</v>
      </c>
      <c r="J32" s="447">
        <f t="shared" si="0"/>
        <v>0.65608465608465605</v>
      </c>
      <c r="L32" s="524"/>
    </row>
    <row r="33" spans="1:12" ht="23.25" customHeight="1">
      <c r="A33" s="339" t="s">
        <v>942</v>
      </c>
      <c r="B33" s="340">
        <v>1935</v>
      </c>
      <c r="C33" s="341">
        <v>4680</v>
      </c>
      <c r="D33" s="340">
        <v>2459</v>
      </c>
      <c r="E33" s="341">
        <v>2221</v>
      </c>
      <c r="F33" s="340">
        <v>2056</v>
      </c>
      <c r="G33" s="341">
        <v>4862</v>
      </c>
      <c r="H33" s="340">
        <v>2571</v>
      </c>
      <c r="I33" s="341">
        <v>2291</v>
      </c>
      <c r="J33" s="448">
        <f t="shared" si="0"/>
        <v>3.8888888888888888</v>
      </c>
      <c r="L33" s="524"/>
    </row>
    <row r="34" spans="1:12" s="344" customFormat="1" ht="21" customHeight="1">
      <c r="A34" s="342" t="s">
        <v>899</v>
      </c>
      <c r="B34" s="343"/>
      <c r="C34" s="343"/>
      <c r="D34" s="343"/>
      <c r="E34" s="343"/>
      <c r="F34" s="343"/>
      <c r="G34" s="343"/>
      <c r="H34" s="343"/>
      <c r="J34" s="345" t="s">
        <v>882</v>
      </c>
      <c r="L34" s="523"/>
    </row>
    <row r="35" spans="1:12" s="344" customFormat="1" ht="24" customHeight="1">
      <c r="J35" s="332"/>
      <c r="L35" s="523"/>
    </row>
    <row r="36" spans="1:12" s="344" customFormat="1" ht="24" customHeight="1">
      <c r="J36" s="332"/>
      <c r="L36" s="523"/>
    </row>
    <row r="37" spans="1:12" s="344" customFormat="1" ht="24" customHeight="1">
      <c r="J37" s="332"/>
      <c r="L37" s="523"/>
    </row>
    <row r="38" spans="1:12" s="344" customFormat="1" ht="24" customHeight="1">
      <c r="J38" s="332"/>
      <c r="L38" s="523"/>
    </row>
    <row r="39" spans="1:12" s="344" customFormat="1" ht="24" customHeight="1">
      <c r="J39" s="332"/>
      <c r="L39" s="523"/>
    </row>
    <row r="40" spans="1:12" s="344" customFormat="1" ht="24" customHeight="1">
      <c r="J40" s="332"/>
      <c r="L40" s="523"/>
    </row>
    <row r="41" spans="1:12" s="344" customFormat="1" ht="24" customHeight="1">
      <c r="J41" s="332"/>
      <c r="L41" s="523"/>
    </row>
    <row r="42" spans="1:12" s="344" customFormat="1">
      <c r="J42" s="332"/>
      <c r="L42" s="523"/>
    </row>
    <row r="43" spans="1:12" s="344" customFormat="1">
      <c r="J43" s="332"/>
      <c r="L43" s="523"/>
    </row>
    <row r="44" spans="1:12" s="344" customFormat="1">
      <c r="J44" s="332"/>
      <c r="L44" s="523"/>
    </row>
    <row r="45" spans="1:12" s="344" customFormat="1">
      <c r="J45" s="332"/>
      <c r="L45" s="523"/>
    </row>
    <row r="46" spans="1:12" s="344" customFormat="1">
      <c r="J46" s="332"/>
      <c r="L46" s="523"/>
    </row>
    <row r="47" spans="1:12" s="344" customFormat="1">
      <c r="J47" s="332"/>
      <c r="L47" s="523"/>
    </row>
    <row r="48" spans="1:12" s="344" customFormat="1">
      <c r="J48" s="332"/>
      <c r="L48" s="523"/>
    </row>
    <row r="49" spans="10:12" s="344" customFormat="1">
      <c r="J49" s="332"/>
      <c r="L49" s="523"/>
    </row>
    <row r="50" spans="10:12" s="344" customFormat="1">
      <c r="J50" s="332"/>
      <c r="L50" s="523"/>
    </row>
    <row r="51" spans="10:12" s="344" customFormat="1">
      <c r="J51" s="332"/>
      <c r="L51" s="523"/>
    </row>
    <row r="52" spans="10:12" s="344" customFormat="1">
      <c r="J52" s="332"/>
      <c r="L52" s="523"/>
    </row>
    <row r="53" spans="10:12" s="344" customFormat="1">
      <c r="J53" s="332"/>
      <c r="L53" s="523"/>
    </row>
  </sheetData>
  <mergeCells count="4">
    <mergeCell ref="J4:J5"/>
    <mergeCell ref="A4:A5"/>
    <mergeCell ref="B4:E4"/>
    <mergeCell ref="F4:I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B9F3-5EF9-4B94-ABED-087E2C6D4220}">
  <sheetPr>
    <tabColor theme="9" tint="0.59999389629810485"/>
  </sheetPr>
  <dimension ref="A1:J237"/>
  <sheetViews>
    <sheetView view="pageBreakPreview" zoomScaleNormal="100" zoomScaleSheetLayoutView="100" workbookViewId="0">
      <selection activeCell="O25" sqref="O25:O26"/>
    </sheetView>
  </sheetViews>
  <sheetFormatPr defaultRowHeight="13.5"/>
  <cols>
    <col min="1" max="1" width="9" style="885"/>
    <col min="2" max="6" width="9" style="749"/>
    <col min="7" max="7" width="9.625" style="749" bestFit="1" customWidth="1"/>
    <col min="8" max="10" width="9" style="749"/>
    <col min="11" max="16384" width="9" style="885"/>
  </cols>
  <sheetData>
    <row r="1" spans="1:10" ht="19.5" customHeight="1">
      <c r="A1" s="885" t="s">
        <v>1383</v>
      </c>
    </row>
    <row r="2" spans="1:10" ht="18" thickBot="1">
      <c r="A2" s="886"/>
      <c r="B2" s="750"/>
      <c r="F2" s="751"/>
      <c r="G2" s="751" t="s">
        <v>1375</v>
      </c>
      <c r="H2" s="885"/>
      <c r="J2" s="887" t="s">
        <v>1512</v>
      </c>
    </row>
    <row r="3" spans="1:10">
      <c r="A3" s="1130" t="s">
        <v>1376</v>
      </c>
      <c r="B3" s="1132" t="s">
        <v>1377</v>
      </c>
      <c r="C3" s="1122" t="s">
        <v>1378</v>
      </c>
      <c r="D3" s="1122"/>
      <c r="E3" s="1128"/>
      <c r="F3" s="1126" t="s">
        <v>1376</v>
      </c>
      <c r="G3" s="1126" t="s">
        <v>1377</v>
      </c>
      <c r="H3" s="1122" t="s">
        <v>1378</v>
      </c>
      <c r="I3" s="1122"/>
      <c r="J3" s="1123"/>
    </row>
    <row r="4" spans="1:10">
      <c r="A4" s="1131"/>
      <c r="B4" s="1133"/>
      <c r="C4" s="888" t="s">
        <v>1379</v>
      </c>
      <c r="D4" s="752" t="s">
        <v>1380</v>
      </c>
      <c r="E4" s="752" t="s">
        <v>1381</v>
      </c>
      <c r="F4" s="1134"/>
      <c r="G4" s="1134"/>
      <c r="H4" s="888" t="s">
        <v>1379</v>
      </c>
      <c r="I4" s="752" t="s">
        <v>1380</v>
      </c>
      <c r="J4" s="753" t="s">
        <v>1381</v>
      </c>
    </row>
    <row r="5" spans="1:10">
      <c r="A5" s="889" t="s">
        <v>111</v>
      </c>
      <c r="B5" s="890">
        <v>40417</v>
      </c>
      <c r="C5" s="891">
        <v>94260</v>
      </c>
      <c r="D5" s="892">
        <v>46938</v>
      </c>
      <c r="E5" s="893">
        <v>47322</v>
      </c>
      <c r="F5" s="894" t="s">
        <v>112</v>
      </c>
      <c r="G5" s="890">
        <f>SUM(G6:G12)</f>
        <v>172</v>
      </c>
      <c r="H5" s="891">
        <f t="shared" ref="H5:J5" si="0">SUM(H6:H12)</f>
        <v>371</v>
      </c>
      <c r="I5" s="892">
        <f t="shared" si="0"/>
        <v>185</v>
      </c>
      <c r="J5" s="893">
        <f t="shared" si="0"/>
        <v>186</v>
      </c>
    </row>
    <row r="6" spans="1:10">
      <c r="A6" s="895"/>
      <c r="B6" s="896"/>
      <c r="C6" s="16"/>
      <c r="D6" s="16"/>
      <c r="E6" s="16"/>
      <c r="F6" s="896" t="s">
        <v>113</v>
      </c>
      <c r="G6" s="896">
        <v>3</v>
      </c>
      <c r="H6" s="897">
        <v>6</v>
      </c>
      <c r="I6" s="16">
        <v>5</v>
      </c>
      <c r="J6" s="898">
        <v>1</v>
      </c>
    </row>
    <row r="7" spans="1:10">
      <c r="A7" s="895"/>
      <c r="B7" s="896"/>
      <c r="C7" s="16"/>
      <c r="D7" s="16"/>
      <c r="E7" s="16"/>
      <c r="F7" s="896" t="s">
        <v>114</v>
      </c>
      <c r="G7" s="896">
        <v>24</v>
      </c>
      <c r="H7" s="897">
        <v>66</v>
      </c>
      <c r="I7" s="16">
        <v>34</v>
      </c>
      <c r="J7" s="898">
        <v>32</v>
      </c>
    </row>
    <row r="8" spans="1:10">
      <c r="A8" s="889" t="s">
        <v>115</v>
      </c>
      <c r="B8" s="890">
        <f>SUM(B9:B17)</f>
        <v>2102</v>
      </c>
      <c r="C8" s="899">
        <f t="shared" ref="C8:E8" si="1">SUM(C9:C17)</f>
        <v>5336</v>
      </c>
      <c r="D8" s="900">
        <f t="shared" si="1"/>
        <v>2677</v>
      </c>
      <c r="E8" s="901">
        <f t="shared" si="1"/>
        <v>2659</v>
      </c>
      <c r="F8" s="896" t="s">
        <v>116</v>
      </c>
      <c r="G8" s="896">
        <v>64</v>
      </c>
      <c r="H8" s="897">
        <v>130</v>
      </c>
      <c r="I8" s="16">
        <v>70</v>
      </c>
      <c r="J8" s="898">
        <v>60</v>
      </c>
    </row>
    <row r="9" spans="1:10">
      <c r="A9" s="895" t="s">
        <v>117</v>
      </c>
      <c r="B9" s="896">
        <v>2</v>
      </c>
      <c r="C9" s="897">
        <v>3</v>
      </c>
      <c r="D9" s="16">
        <v>1</v>
      </c>
      <c r="E9" s="754">
        <v>2</v>
      </c>
      <c r="F9" s="896" t="s">
        <v>118</v>
      </c>
      <c r="G9" s="896">
        <v>9</v>
      </c>
      <c r="H9" s="897">
        <v>15</v>
      </c>
      <c r="I9" s="16">
        <v>9</v>
      </c>
      <c r="J9" s="898">
        <v>6</v>
      </c>
    </row>
    <row r="10" spans="1:10">
      <c r="A10" s="895" t="s">
        <v>119</v>
      </c>
      <c r="B10" s="896">
        <v>48</v>
      </c>
      <c r="C10" s="897">
        <v>168</v>
      </c>
      <c r="D10" s="16">
        <v>84</v>
      </c>
      <c r="E10" s="754">
        <v>84</v>
      </c>
      <c r="F10" s="896" t="s">
        <v>120</v>
      </c>
      <c r="G10" s="896">
        <v>61</v>
      </c>
      <c r="H10" s="897">
        <v>128</v>
      </c>
      <c r="I10" s="16">
        <v>56</v>
      </c>
      <c r="J10" s="898">
        <v>72</v>
      </c>
    </row>
    <row r="11" spans="1:10">
      <c r="A11" s="895" t="s">
        <v>121</v>
      </c>
      <c r="B11" s="896">
        <v>64</v>
      </c>
      <c r="C11" s="897">
        <v>119</v>
      </c>
      <c r="D11" s="16">
        <v>52</v>
      </c>
      <c r="E11" s="754">
        <v>67</v>
      </c>
      <c r="F11" s="896" t="s">
        <v>122</v>
      </c>
      <c r="G11" s="896">
        <v>5</v>
      </c>
      <c r="H11" s="897">
        <v>10</v>
      </c>
      <c r="I11" s="16">
        <v>5</v>
      </c>
      <c r="J11" s="898">
        <v>5</v>
      </c>
    </row>
    <row r="12" spans="1:10">
      <c r="A12" s="895" t="s">
        <v>123</v>
      </c>
      <c r="B12" s="896">
        <v>51</v>
      </c>
      <c r="C12" s="897">
        <v>109</v>
      </c>
      <c r="D12" s="16">
        <v>55</v>
      </c>
      <c r="E12" s="754">
        <v>54</v>
      </c>
      <c r="F12" s="896" t="s">
        <v>124</v>
      </c>
      <c r="G12" s="896">
        <v>6</v>
      </c>
      <c r="H12" s="897">
        <v>16</v>
      </c>
      <c r="I12" s="16">
        <v>6</v>
      </c>
      <c r="J12" s="898">
        <v>10</v>
      </c>
    </row>
    <row r="13" spans="1:10">
      <c r="A13" s="895" t="s">
        <v>125</v>
      </c>
      <c r="B13" s="896">
        <v>199</v>
      </c>
      <c r="C13" s="897">
        <v>485</v>
      </c>
      <c r="D13" s="16">
        <v>252</v>
      </c>
      <c r="E13" s="754">
        <v>233</v>
      </c>
      <c r="F13" s="896"/>
      <c r="G13" s="896"/>
      <c r="H13" s="16"/>
      <c r="I13" s="16"/>
      <c r="J13" s="898"/>
    </row>
    <row r="14" spans="1:10">
      <c r="A14" s="895" t="s">
        <v>126</v>
      </c>
      <c r="B14" s="896">
        <v>202</v>
      </c>
      <c r="C14" s="897">
        <v>486</v>
      </c>
      <c r="D14" s="16">
        <v>244</v>
      </c>
      <c r="E14" s="754">
        <v>242</v>
      </c>
      <c r="F14" s="896"/>
      <c r="G14" s="896"/>
      <c r="H14" s="16"/>
      <c r="I14" s="16"/>
      <c r="J14" s="898"/>
    </row>
    <row r="15" spans="1:10">
      <c r="A15" s="895" t="s">
        <v>127</v>
      </c>
      <c r="B15" s="896">
        <v>13</v>
      </c>
      <c r="C15" s="897">
        <v>18</v>
      </c>
      <c r="D15" s="16">
        <v>11</v>
      </c>
      <c r="E15" s="754">
        <v>7</v>
      </c>
      <c r="F15" s="896"/>
      <c r="G15" s="896"/>
      <c r="H15" s="16"/>
      <c r="I15" s="16"/>
      <c r="J15" s="898"/>
    </row>
    <row r="16" spans="1:10">
      <c r="A16" s="895" t="s">
        <v>128</v>
      </c>
      <c r="B16" s="896">
        <v>211</v>
      </c>
      <c r="C16" s="897">
        <v>577</v>
      </c>
      <c r="D16" s="16">
        <v>286</v>
      </c>
      <c r="E16" s="754">
        <v>291</v>
      </c>
      <c r="F16" s="890" t="s">
        <v>129</v>
      </c>
      <c r="G16" s="890">
        <f>SUM(G17:G22)</f>
        <v>163</v>
      </c>
      <c r="H16" s="899">
        <f t="shared" ref="H16:J16" si="2">SUM(H17:H22)</f>
        <v>376</v>
      </c>
      <c r="I16" s="900">
        <f t="shared" si="2"/>
        <v>182</v>
      </c>
      <c r="J16" s="901">
        <f t="shared" si="2"/>
        <v>194</v>
      </c>
    </row>
    <row r="17" spans="1:10">
      <c r="A17" s="895" t="s">
        <v>130</v>
      </c>
      <c r="B17" s="896">
        <v>1312</v>
      </c>
      <c r="C17" s="897">
        <v>3371</v>
      </c>
      <c r="D17" s="16">
        <v>1692</v>
      </c>
      <c r="E17" s="754">
        <v>1679</v>
      </c>
      <c r="F17" s="896" t="s">
        <v>113</v>
      </c>
      <c r="G17" s="896">
        <v>1</v>
      </c>
      <c r="H17" s="897">
        <v>2</v>
      </c>
      <c r="I17" s="16">
        <v>1</v>
      </c>
      <c r="J17" s="898">
        <v>1</v>
      </c>
    </row>
    <row r="18" spans="1:10">
      <c r="A18" s="895"/>
      <c r="B18" s="896"/>
      <c r="C18" s="16"/>
      <c r="D18" s="16"/>
      <c r="E18" s="754"/>
      <c r="F18" s="896" t="s">
        <v>131</v>
      </c>
      <c r="G18" s="896">
        <v>27</v>
      </c>
      <c r="H18" s="897">
        <v>65</v>
      </c>
      <c r="I18" s="16">
        <v>28</v>
      </c>
      <c r="J18" s="898">
        <v>37</v>
      </c>
    </row>
    <row r="19" spans="1:10">
      <c r="A19" s="895" t="s">
        <v>1375</v>
      </c>
      <c r="B19" s="896"/>
      <c r="C19" s="16" t="s">
        <v>1375</v>
      </c>
      <c r="D19" s="16"/>
      <c r="E19" s="754"/>
      <c r="F19" s="896" t="s">
        <v>132</v>
      </c>
      <c r="G19" s="896">
        <v>50</v>
      </c>
      <c r="H19" s="897">
        <v>125</v>
      </c>
      <c r="I19" s="16">
        <v>59</v>
      </c>
      <c r="J19" s="898">
        <v>66</v>
      </c>
    </row>
    <row r="20" spans="1:10">
      <c r="A20" s="895"/>
      <c r="B20" s="896"/>
      <c r="C20" s="16"/>
      <c r="D20" s="16"/>
      <c r="E20" s="754"/>
      <c r="F20" s="896" t="s">
        <v>127</v>
      </c>
      <c r="G20" s="896">
        <v>17</v>
      </c>
      <c r="H20" s="897">
        <v>30</v>
      </c>
      <c r="I20" s="16">
        <v>16</v>
      </c>
      <c r="J20" s="898">
        <v>14</v>
      </c>
    </row>
    <row r="21" spans="1:10">
      <c r="A21" s="889" t="s">
        <v>133</v>
      </c>
      <c r="B21" s="890">
        <f>SUM(B22:B37)</f>
        <v>2441</v>
      </c>
      <c r="C21" s="899">
        <f t="shared" ref="C21:E21" si="3">SUM(C22:C37)</f>
        <v>5636</v>
      </c>
      <c r="D21" s="900">
        <f t="shared" si="3"/>
        <v>2859</v>
      </c>
      <c r="E21" s="901">
        <f t="shared" si="3"/>
        <v>2777</v>
      </c>
      <c r="F21" s="896" t="s">
        <v>134</v>
      </c>
      <c r="G21" s="896">
        <v>57</v>
      </c>
      <c r="H21" s="897">
        <v>135</v>
      </c>
      <c r="I21" s="16">
        <v>69</v>
      </c>
      <c r="J21" s="898">
        <v>66</v>
      </c>
    </row>
    <row r="22" spans="1:10">
      <c r="A22" s="895" t="s">
        <v>135</v>
      </c>
      <c r="B22" s="896">
        <v>29</v>
      </c>
      <c r="C22" s="897">
        <v>46</v>
      </c>
      <c r="D22" s="16">
        <v>30</v>
      </c>
      <c r="E22" s="16">
        <v>16</v>
      </c>
      <c r="F22" s="896" t="s">
        <v>136</v>
      </c>
      <c r="G22" s="896">
        <v>11</v>
      </c>
      <c r="H22" s="897">
        <v>19</v>
      </c>
      <c r="I22" s="16">
        <v>9</v>
      </c>
      <c r="J22" s="898">
        <v>10</v>
      </c>
    </row>
    <row r="23" spans="1:10">
      <c r="A23" s="895" t="s">
        <v>137</v>
      </c>
      <c r="B23" s="896">
        <v>290</v>
      </c>
      <c r="C23" s="897">
        <v>531</v>
      </c>
      <c r="D23" s="16">
        <v>259</v>
      </c>
      <c r="E23" s="16">
        <v>272</v>
      </c>
      <c r="F23" s="896"/>
      <c r="G23" s="896"/>
      <c r="H23" s="16"/>
      <c r="I23" s="16"/>
      <c r="J23" s="898"/>
    </row>
    <row r="24" spans="1:10">
      <c r="A24" s="895" t="s">
        <v>138</v>
      </c>
      <c r="B24" s="896">
        <v>326</v>
      </c>
      <c r="C24" s="897">
        <v>671</v>
      </c>
      <c r="D24" s="16">
        <v>358</v>
      </c>
      <c r="E24" s="16">
        <v>313</v>
      </c>
      <c r="F24" s="896"/>
      <c r="G24" s="896"/>
      <c r="H24" s="16"/>
      <c r="I24" s="16"/>
      <c r="J24" s="898"/>
    </row>
    <row r="25" spans="1:10">
      <c r="A25" s="895" t="s">
        <v>139</v>
      </c>
      <c r="B25" s="896">
        <v>266</v>
      </c>
      <c r="C25" s="897">
        <v>838</v>
      </c>
      <c r="D25" s="16">
        <v>422</v>
      </c>
      <c r="E25" s="16">
        <v>416</v>
      </c>
      <c r="F25" s="896"/>
      <c r="G25" s="896"/>
      <c r="H25" s="16"/>
      <c r="I25" s="16"/>
      <c r="J25" s="898"/>
    </row>
    <row r="26" spans="1:10">
      <c r="A26" s="895" t="s">
        <v>140</v>
      </c>
      <c r="B26" s="896">
        <v>58</v>
      </c>
      <c r="C26" s="897">
        <v>156</v>
      </c>
      <c r="D26" s="16">
        <v>72</v>
      </c>
      <c r="E26" s="16">
        <v>84</v>
      </c>
      <c r="F26" s="890" t="s">
        <v>141</v>
      </c>
      <c r="G26" s="890">
        <f>SUM(G27:G39)</f>
        <v>1166</v>
      </c>
      <c r="H26" s="899">
        <f t="shared" ref="H26:J26" si="4">SUM(H27:H39)</f>
        <v>2773</v>
      </c>
      <c r="I26" s="900">
        <f t="shared" si="4"/>
        <v>1430</v>
      </c>
      <c r="J26" s="901">
        <f t="shared" si="4"/>
        <v>1343</v>
      </c>
    </row>
    <row r="27" spans="1:10">
      <c r="A27" s="895" t="s">
        <v>142</v>
      </c>
      <c r="B27" s="896">
        <v>371</v>
      </c>
      <c r="C27" s="897">
        <v>817</v>
      </c>
      <c r="D27" s="16">
        <v>411</v>
      </c>
      <c r="E27" s="16">
        <v>406</v>
      </c>
      <c r="F27" s="896" t="s">
        <v>143</v>
      </c>
      <c r="G27" s="896">
        <v>4</v>
      </c>
      <c r="H27" s="897">
        <v>11</v>
      </c>
      <c r="I27" s="16">
        <v>6</v>
      </c>
      <c r="J27" s="898">
        <v>5</v>
      </c>
    </row>
    <row r="28" spans="1:10">
      <c r="A28" s="895" t="s">
        <v>144</v>
      </c>
      <c r="B28" s="896">
        <v>378</v>
      </c>
      <c r="C28" s="897">
        <v>943</v>
      </c>
      <c r="D28" s="16">
        <v>466</v>
      </c>
      <c r="E28" s="16">
        <v>477</v>
      </c>
      <c r="F28" s="896" t="s">
        <v>145</v>
      </c>
      <c r="G28" s="896">
        <v>13</v>
      </c>
      <c r="H28" s="897">
        <v>39</v>
      </c>
      <c r="I28" s="16">
        <v>16</v>
      </c>
      <c r="J28" s="898">
        <v>23</v>
      </c>
    </row>
    <row r="29" spans="1:10">
      <c r="A29" s="895" t="s">
        <v>146</v>
      </c>
      <c r="B29" s="896">
        <v>51</v>
      </c>
      <c r="C29" s="897">
        <v>84</v>
      </c>
      <c r="D29" s="16">
        <v>48</v>
      </c>
      <c r="E29" s="16">
        <v>36</v>
      </c>
      <c r="F29" s="896" t="s">
        <v>118</v>
      </c>
      <c r="G29" s="896">
        <v>38</v>
      </c>
      <c r="H29" s="897">
        <v>85</v>
      </c>
      <c r="I29" s="16">
        <v>50</v>
      </c>
      <c r="J29" s="898">
        <v>35</v>
      </c>
    </row>
    <row r="30" spans="1:10">
      <c r="A30" s="895" t="s">
        <v>147</v>
      </c>
      <c r="B30" s="896">
        <v>226</v>
      </c>
      <c r="C30" s="897">
        <v>500</v>
      </c>
      <c r="D30" s="16">
        <v>261</v>
      </c>
      <c r="E30" s="16">
        <v>239</v>
      </c>
      <c r="F30" s="896" t="s">
        <v>148</v>
      </c>
      <c r="G30" s="896">
        <v>190</v>
      </c>
      <c r="H30" s="897">
        <v>506</v>
      </c>
      <c r="I30" s="16">
        <v>272</v>
      </c>
      <c r="J30" s="898">
        <v>234</v>
      </c>
    </row>
    <row r="31" spans="1:10">
      <c r="A31" s="895" t="s">
        <v>149</v>
      </c>
      <c r="B31" s="896">
        <v>151</v>
      </c>
      <c r="C31" s="897">
        <v>304</v>
      </c>
      <c r="D31" s="16">
        <v>165</v>
      </c>
      <c r="E31" s="16">
        <v>139</v>
      </c>
      <c r="F31" s="896" t="s">
        <v>150</v>
      </c>
      <c r="G31" s="896">
        <v>23</v>
      </c>
      <c r="H31" s="897">
        <v>69</v>
      </c>
      <c r="I31" s="16">
        <v>29</v>
      </c>
      <c r="J31" s="898">
        <v>40</v>
      </c>
    </row>
    <row r="32" spans="1:10">
      <c r="A32" s="895" t="s">
        <v>151</v>
      </c>
      <c r="B32" s="896">
        <v>103</v>
      </c>
      <c r="C32" s="897">
        <v>240</v>
      </c>
      <c r="D32" s="16">
        <v>120</v>
      </c>
      <c r="E32" s="16">
        <v>120</v>
      </c>
      <c r="F32" s="896" t="s">
        <v>152</v>
      </c>
      <c r="G32" s="896">
        <v>184</v>
      </c>
      <c r="H32" s="897">
        <v>362</v>
      </c>
      <c r="I32" s="16">
        <v>202</v>
      </c>
      <c r="J32" s="898">
        <v>160</v>
      </c>
    </row>
    <row r="33" spans="1:10">
      <c r="A33" s="895" t="s">
        <v>153</v>
      </c>
      <c r="B33" s="896">
        <v>15</v>
      </c>
      <c r="C33" s="897">
        <v>29</v>
      </c>
      <c r="D33" s="16">
        <v>17</v>
      </c>
      <c r="E33" s="16">
        <v>12</v>
      </c>
      <c r="F33" s="896" t="s">
        <v>134</v>
      </c>
      <c r="G33" s="896">
        <v>80</v>
      </c>
      <c r="H33" s="897">
        <v>187</v>
      </c>
      <c r="I33" s="16">
        <v>98</v>
      </c>
      <c r="J33" s="898">
        <v>89</v>
      </c>
    </row>
    <row r="34" spans="1:10">
      <c r="A34" s="895" t="s">
        <v>154</v>
      </c>
      <c r="B34" s="896">
        <v>63</v>
      </c>
      <c r="C34" s="897">
        <v>186</v>
      </c>
      <c r="D34" s="16">
        <v>91</v>
      </c>
      <c r="E34" s="16">
        <v>95</v>
      </c>
      <c r="F34" s="896" t="s">
        <v>153</v>
      </c>
      <c r="G34" s="896">
        <v>4</v>
      </c>
      <c r="H34" s="897">
        <v>7</v>
      </c>
      <c r="I34" s="16">
        <v>1</v>
      </c>
      <c r="J34" s="898">
        <v>6</v>
      </c>
    </row>
    <row r="35" spans="1:10">
      <c r="A35" s="895" t="s">
        <v>155</v>
      </c>
      <c r="B35" s="896">
        <v>5</v>
      </c>
      <c r="C35" s="897">
        <v>16</v>
      </c>
      <c r="D35" s="16">
        <v>9</v>
      </c>
      <c r="E35" s="16">
        <v>7</v>
      </c>
      <c r="F35" s="896" t="s">
        <v>156</v>
      </c>
      <c r="G35" s="896">
        <v>133</v>
      </c>
      <c r="H35" s="897">
        <v>374</v>
      </c>
      <c r="I35" s="16">
        <v>184</v>
      </c>
      <c r="J35" s="898">
        <v>190</v>
      </c>
    </row>
    <row r="36" spans="1:10">
      <c r="A36" s="895" t="s">
        <v>157</v>
      </c>
      <c r="B36" s="896">
        <v>106</v>
      </c>
      <c r="C36" s="897">
        <v>266</v>
      </c>
      <c r="D36" s="16">
        <v>126</v>
      </c>
      <c r="E36" s="16">
        <v>140</v>
      </c>
      <c r="F36" s="896" t="s">
        <v>158</v>
      </c>
      <c r="G36" s="896">
        <v>169</v>
      </c>
      <c r="H36" s="897">
        <v>426</v>
      </c>
      <c r="I36" s="16">
        <v>212</v>
      </c>
      <c r="J36" s="898">
        <v>214</v>
      </c>
    </row>
    <row r="37" spans="1:10">
      <c r="A37" s="895" t="s">
        <v>159</v>
      </c>
      <c r="B37" s="896">
        <v>3</v>
      </c>
      <c r="C37" s="897">
        <v>9</v>
      </c>
      <c r="D37" s="16">
        <v>4</v>
      </c>
      <c r="E37" s="16">
        <v>5</v>
      </c>
      <c r="F37" s="896" t="s">
        <v>160</v>
      </c>
      <c r="G37" s="896">
        <v>118</v>
      </c>
      <c r="H37" s="897">
        <v>275</v>
      </c>
      <c r="I37" s="16">
        <v>144</v>
      </c>
      <c r="J37" s="898">
        <v>131</v>
      </c>
    </row>
    <row r="38" spans="1:10">
      <c r="A38" s="895"/>
      <c r="B38" s="896"/>
      <c r="C38" s="16"/>
      <c r="D38" s="16"/>
      <c r="E38" s="754"/>
      <c r="F38" s="896" t="s">
        <v>161</v>
      </c>
      <c r="G38" s="896">
        <v>160</v>
      </c>
      <c r="H38" s="897">
        <v>311</v>
      </c>
      <c r="I38" s="16">
        <v>158</v>
      </c>
      <c r="J38" s="898">
        <v>153</v>
      </c>
    </row>
    <row r="39" spans="1:10">
      <c r="A39" s="895" t="s">
        <v>1375</v>
      </c>
      <c r="B39" s="896"/>
      <c r="C39" s="16" t="s">
        <v>1375</v>
      </c>
      <c r="D39" s="16"/>
      <c r="E39" s="16"/>
      <c r="F39" s="896" t="s">
        <v>162</v>
      </c>
      <c r="G39" s="896">
        <v>50</v>
      </c>
      <c r="H39" s="897">
        <v>121</v>
      </c>
      <c r="I39" s="16">
        <v>58</v>
      </c>
      <c r="J39" s="898">
        <v>63</v>
      </c>
    </row>
    <row r="40" spans="1:10">
      <c r="A40" s="902"/>
      <c r="B40" s="896"/>
      <c r="C40" s="16"/>
      <c r="D40" s="16"/>
      <c r="E40" s="16"/>
      <c r="F40" s="896"/>
      <c r="G40" s="896"/>
      <c r="H40" s="16"/>
      <c r="I40" s="16"/>
      <c r="J40" s="898"/>
    </row>
    <row r="41" spans="1:10">
      <c r="A41" s="889" t="s">
        <v>163</v>
      </c>
      <c r="B41" s="890">
        <f>SUM(B42:B49)</f>
        <v>1010</v>
      </c>
      <c r="C41" s="899">
        <f t="shared" ref="C41:E41" si="5">SUM(C42:C49)</f>
        <v>2376</v>
      </c>
      <c r="D41" s="900">
        <f t="shared" si="5"/>
        <v>1198</v>
      </c>
      <c r="E41" s="901">
        <f t="shared" si="5"/>
        <v>1178</v>
      </c>
      <c r="F41" s="896"/>
      <c r="G41" s="896"/>
      <c r="H41" s="16"/>
      <c r="I41" s="16"/>
      <c r="J41" s="898"/>
    </row>
    <row r="42" spans="1:10">
      <c r="A42" s="895" t="s">
        <v>113</v>
      </c>
      <c r="B42" s="896">
        <v>1</v>
      </c>
      <c r="C42" s="897">
        <v>4</v>
      </c>
      <c r="D42" s="16">
        <v>3</v>
      </c>
      <c r="E42" s="754">
        <v>1</v>
      </c>
      <c r="F42" s="896"/>
      <c r="G42" s="896"/>
      <c r="H42" s="16"/>
      <c r="I42" s="16"/>
      <c r="J42" s="898"/>
    </row>
    <row r="43" spans="1:10">
      <c r="A43" s="895" t="s">
        <v>164</v>
      </c>
      <c r="B43" s="896">
        <v>61</v>
      </c>
      <c r="C43" s="897">
        <v>164</v>
      </c>
      <c r="D43" s="16">
        <v>81</v>
      </c>
      <c r="E43" s="754">
        <v>83</v>
      </c>
      <c r="F43" s="890" t="s">
        <v>165</v>
      </c>
      <c r="G43" s="890">
        <f>SUM(G44:G54)</f>
        <v>773</v>
      </c>
      <c r="H43" s="899">
        <f t="shared" ref="H43:J43" si="6">SUM(H44:H54)</f>
        <v>1775</v>
      </c>
      <c r="I43" s="900">
        <f t="shared" si="6"/>
        <v>856</v>
      </c>
      <c r="J43" s="901">
        <f t="shared" si="6"/>
        <v>919</v>
      </c>
    </row>
    <row r="44" spans="1:10">
      <c r="A44" s="895" t="s">
        <v>166</v>
      </c>
      <c r="B44" s="896">
        <v>491</v>
      </c>
      <c r="C44" s="897">
        <v>1215</v>
      </c>
      <c r="D44" s="16">
        <v>599</v>
      </c>
      <c r="E44" s="754">
        <v>616</v>
      </c>
      <c r="F44" s="896" t="s">
        <v>113</v>
      </c>
      <c r="G44" s="896">
        <v>4</v>
      </c>
      <c r="H44" s="897">
        <v>7</v>
      </c>
      <c r="I44" s="16">
        <v>4</v>
      </c>
      <c r="J44" s="898">
        <v>3</v>
      </c>
    </row>
    <row r="45" spans="1:10">
      <c r="A45" s="895" t="s">
        <v>167</v>
      </c>
      <c r="B45" s="896">
        <v>158</v>
      </c>
      <c r="C45" s="897">
        <v>352</v>
      </c>
      <c r="D45" s="16">
        <v>173</v>
      </c>
      <c r="E45" s="754">
        <v>179</v>
      </c>
      <c r="F45" s="896" t="s">
        <v>118</v>
      </c>
      <c r="G45" s="896">
        <v>151</v>
      </c>
      <c r="H45" s="897">
        <v>405</v>
      </c>
      <c r="I45" s="16">
        <v>200</v>
      </c>
      <c r="J45" s="898">
        <v>205</v>
      </c>
    </row>
    <row r="46" spans="1:10">
      <c r="A46" s="895" t="s">
        <v>168</v>
      </c>
      <c r="B46" s="896">
        <v>156</v>
      </c>
      <c r="C46" s="897">
        <v>388</v>
      </c>
      <c r="D46" s="16">
        <v>194</v>
      </c>
      <c r="E46" s="754">
        <v>194</v>
      </c>
      <c r="F46" s="896" t="s">
        <v>169</v>
      </c>
      <c r="G46" s="896">
        <v>74</v>
      </c>
      <c r="H46" s="897">
        <v>162</v>
      </c>
      <c r="I46" s="16">
        <v>76</v>
      </c>
      <c r="J46" s="898">
        <v>86</v>
      </c>
    </row>
    <row r="47" spans="1:10">
      <c r="A47" s="895" t="s">
        <v>170</v>
      </c>
      <c r="B47" s="896">
        <v>62</v>
      </c>
      <c r="C47" s="897">
        <v>137</v>
      </c>
      <c r="D47" s="16">
        <v>69</v>
      </c>
      <c r="E47" s="754">
        <v>68</v>
      </c>
      <c r="F47" s="896" t="s">
        <v>171</v>
      </c>
      <c r="G47" s="896">
        <v>3</v>
      </c>
      <c r="H47" s="897">
        <v>5</v>
      </c>
      <c r="I47" s="16">
        <v>2</v>
      </c>
      <c r="J47" s="898">
        <v>3</v>
      </c>
    </row>
    <row r="48" spans="1:10">
      <c r="A48" s="895" t="s">
        <v>153</v>
      </c>
      <c r="B48" s="896">
        <v>35</v>
      </c>
      <c r="C48" s="897">
        <v>70</v>
      </c>
      <c r="D48" s="16">
        <v>33</v>
      </c>
      <c r="E48" s="754">
        <v>37</v>
      </c>
      <c r="F48" s="896" t="s">
        <v>172</v>
      </c>
      <c r="G48" s="896">
        <v>29</v>
      </c>
      <c r="H48" s="897">
        <v>61</v>
      </c>
      <c r="I48" s="16">
        <v>32</v>
      </c>
      <c r="J48" s="898">
        <v>29</v>
      </c>
    </row>
    <row r="49" spans="1:10">
      <c r="A49" s="895" t="s">
        <v>173</v>
      </c>
      <c r="B49" s="896">
        <v>46</v>
      </c>
      <c r="C49" s="897">
        <v>46</v>
      </c>
      <c r="D49" s="16">
        <v>46</v>
      </c>
      <c r="E49" s="754">
        <v>0</v>
      </c>
      <c r="F49" s="896" t="s">
        <v>174</v>
      </c>
      <c r="G49" s="896">
        <v>37</v>
      </c>
      <c r="H49" s="897">
        <v>81</v>
      </c>
      <c r="I49" s="16">
        <v>35</v>
      </c>
      <c r="J49" s="898">
        <v>46</v>
      </c>
    </row>
    <row r="50" spans="1:10">
      <c r="A50" s="895"/>
      <c r="B50" s="896"/>
      <c r="C50" s="16"/>
      <c r="D50" s="16"/>
      <c r="E50" s="754"/>
      <c r="F50" s="896" t="s">
        <v>1453</v>
      </c>
      <c r="G50" s="896">
        <v>22</v>
      </c>
      <c r="H50" s="897">
        <v>52</v>
      </c>
      <c r="I50" s="16">
        <v>29</v>
      </c>
      <c r="J50" s="898">
        <v>23</v>
      </c>
    </row>
    <row r="51" spans="1:10">
      <c r="A51" s="889"/>
      <c r="B51" s="890"/>
      <c r="C51" s="900"/>
      <c r="D51" s="900"/>
      <c r="E51" s="900"/>
      <c r="F51" s="896" t="s">
        <v>1454</v>
      </c>
      <c r="G51" s="896">
        <v>1</v>
      </c>
      <c r="H51" s="897">
        <v>3</v>
      </c>
      <c r="I51" s="16">
        <v>2</v>
      </c>
      <c r="J51" s="898">
        <v>1</v>
      </c>
    </row>
    <row r="52" spans="1:10">
      <c r="A52" s="895"/>
      <c r="B52" s="896"/>
      <c r="C52" s="16"/>
      <c r="D52" s="16"/>
      <c r="E52" s="754"/>
      <c r="F52" s="896" t="s">
        <v>175</v>
      </c>
      <c r="G52" s="896">
        <v>6</v>
      </c>
      <c r="H52" s="897">
        <v>15</v>
      </c>
      <c r="I52" s="16">
        <v>7</v>
      </c>
      <c r="J52" s="898">
        <v>8</v>
      </c>
    </row>
    <row r="53" spans="1:10">
      <c r="A53" s="895"/>
      <c r="B53" s="896"/>
      <c r="C53" s="16"/>
      <c r="D53" s="16"/>
      <c r="E53" s="754"/>
      <c r="F53" s="896" t="s">
        <v>176</v>
      </c>
      <c r="G53" s="896">
        <v>44</v>
      </c>
      <c r="H53" s="897">
        <v>109</v>
      </c>
      <c r="I53" s="16">
        <v>57</v>
      </c>
      <c r="J53" s="898">
        <v>52</v>
      </c>
    </row>
    <row r="54" spans="1:10">
      <c r="A54" s="895"/>
      <c r="B54" s="896"/>
      <c r="C54" s="16"/>
      <c r="D54" s="16"/>
      <c r="E54" s="754"/>
      <c r="F54" s="896" t="s">
        <v>177</v>
      </c>
      <c r="G54" s="896">
        <v>402</v>
      </c>
      <c r="H54" s="897">
        <v>875</v>
      </c>
      <c r="I54" s="16">
        <v>412</v>
      </c>
      <c r="J54" s="898">
        <v>463</v>
      </c>
    </row>
    <row r="55" spans="1:10">
      <c r="A55" s="895"/>
      <c r="B55" s="896"/>
      <c r="C55" s="16"/>
      <c r="D55" s="16"/>
      <c r="E55" s="754"/>
      <c r="F55" s="896"/>
      <c r="G55" s="896"/>
      <c r="H55" s="16"/>
      <c r="I55" s="16"/>
      <c r="J55" s="898"/>
    </row>
    <row r="56" spans="1:10" ht="14.25" thickBot="1">
      <c r="A56" s="903"/>
      <c r="B56" s="904"/>
      <c r="C56" s="751"/>
      <c r="D56" s="751"/>
      <c r="E56" s="751"/>
      <c r="F56" s="904"/>
      <c r="G56" s="904"/>
      <c r="H56" s="751"/>
      <c r="I56" s="751"/>
      <c r="J56" s="905"/>
    </row>
    <row r="58" spans="1:10">
      <c r="A58" s="16" t="s">
        <v>320</v>
      </c>
      <c r="B58" s="16"/>
      <c r="C58" s="16"/>
      <c r="D58" s="16"/>
    </row>
    <row r="59" spans="1:10">
      <c r="A59" s="16" t="s">
        <v>321</v>
      </c>
      <c r="B59" s="16"/>
      <c r="C59" s="16"/>
      <c r="D59" s="16"/>
    </row>
    <row r="61" spans="1:10" ht="18" thickBot="1">
      <c r="A61" s="906"/>
      <c r="B61" s="907"/>
      <c r="C61" s="16"/>
      <c r="D61" s="16"/>
      <c r="E61" s="16"/>
      <c r="F61" s="16"/>
      <c r="G61" s="16"/>
      <c r="H61" s="885"/>
      <c r="I61" s="16"/>
      <c r="J61" s="343" t="s">
        <v>1513</v>
      </c>
    </row>
    <row r="62" spans="1:10" s="908" customFormat="1">
      <c r="A62" s="1130" t="s">
        <v>1376</v>
      </c>
      <c r="B62" s="1126" t="s">
        <v>1382</v>
      </c>
      <c r="C62" s="1122" t="s">
        <v>1378</v>
      </c>
      <c r="D62" s="1122"/>
      <c r="E62" s="1128"/>
      <c r="F62" s="1126" t="s">
        <v>1376</v>
      </c>
      <c r="G62" s="1126" t="s">
        <v>1377</v>
      </c>
      <c r="H62" s="1129" t="s">
        <v>1378</v>
      </c>
      <c r="I62" s="1122"/>
      <c r="J62" s="1123"/>
    </row>
    <row r="63" spans="1:10" s="908" customFormat="1">
      <c r="A63" s="1131"/>
      <c r="B63" s="1127"/>
      <c r="C63" s="752" t="s">
        <v>1379</v>
      </c>
      <c r="D63" s="752" t="s">
        <v>1380</v>
      </c>
      <c r="E63" s="752" t="s">
        <v>1381</v>
      </c>
      <c r="F63" s="1127"/>
      <c r="G63" s="1127"/>
      <c r="H63" s="752" t="s">
        <v>1379</v>
      </c>
      <c r="I63" s="752" t="s">
        <v>1380</v>
      </c>
      <c r="J63" s="753" t="s">
        <v>1381</v>
      </c>
    </row>
    <row r="64" spans="1:10">
      <c r="A64" s="889" t="s">
        <v>178</v>
      </c>
      <c r="B64" s="894">
        <f>SUM(B65:B93)</f>
        <v>1750</v>
      </c>
      <c r="C64" s="891">
        <f t="shared" ref="C64:E64" si="7">SUM(C65:C93)</f>
        <v>3922</v>
      </c>
      <c r="D64" s="892">
        <f t="shared" si="7"/>
        <v>1918</v>
      </c>
      <c r="E64" s="893">
        <f t="shared" si="7"/>
        <v>2004</v>
      </c>
      <c r="F64" s="901" t="s">
        <v>179</v>
      </c>
      <c r="G64" s="890">
        <f>SUM(G65:G79)</f>
        <v>622</v>
      </c>
      <c r="H64" s="891">
        <f t="shared" ref="H64:J64" si="8">SUM(H65:H79)</f>
        <v>1531</v>
      </c>
      <c r="I64" s="892">
        <f t="shared" si="8"/>
        <v>737</v>
      </c>
      <c r="J64" s="893">
        <f t="shared" si="8"/>
        <v>794</v>
      </c>
    </row>
    <row r="65" spans="1:10">
      <c r="A65" s="895" t="s">
        <v>180</v>
      </c>
      <c r="B65" s="896">
        <v>27</v>
      </c>
      <c r="C65" s="897">
        <v>66</v>
      </c>
      <c r="D65" s="16">
        <v>34</v>
      </c>
      <c r="E65" s="754">
        <v>32</v>
      </c>
      <c r="F65" s="896" t="s">
        <v>118</v>
      </c>
      <c r="G65" s="896">
        <v>44</v>
      </c>
      <c r="H65" s="897">
        <v>112</v>
      </c>
      <c r="I65" s="16">
        <v>52</v>
      </c>
      <c r="J65" s="898">
        <v>60</v>
      </c>
    </row>
    <row r="66" spans="1:10">
      <c r="A66" s="895" t="s">
        <v>181</v>
      </c>
      <c r="B66" s="896">
        <v>7</v>
      </c>
      <c r="C66" s="897">
        <v>23</v>
      </c>
      <c r="D66" s="16">
        <v>11</v>
      </c>
      <c r="E66" s="754">
        <v>12</v>
      </c>
      <c r="F66" s="896" t="s">
        <v>182</v>
      </c>
      <c r="G66" s="896">
        <v>8</v>
      </c>
      <c r="H66" s="897">
        <v>20</v>
      </c>
      <c r="I66" s="16">
        <v>11</v>
      </c>
      <c r="J66" s="898">
        <v>9</v>
      </c>
    </row>
    <row r="67" spans="1:10">
      <c r="A67" s="895" t="s">
        <v>183</v>
      </c>
      <c r="B67" s="896">
        <v>11</v>
      </c>
      <c r="C67" s="897">
        <v>26</v>
      </c>
      <c r="D67" s="16">
        <v>12</v>
      </c>
      <c r="E67" s="754">
        <v>14</v>
      </c>
      <c r="F67" s="896" t="s">
        <v>184</v>
      </c>
      <c r="G67" s="896">
        <v>10</v>
      </c>
      <c r="H67" s="897">
        <v>31</v>
      </c>
      <c r="I67" s="16">
        <v>16</v>
      </c>
      <c r="J67" s="898">
        <v>15</v>
      </c>
    </row>
    <row r="68" spans="1:10">
      <c r="A68" s="895" t="s">
        <v>185</v>
      </c>
      <c r="B68" s="896">
        <v>16</v>
      </c>
      <c r="C68" s="897">
        <v>46</v>
      </c>
      <c r="D68" s="16">
        <v>20</v>
      </c>
      <c r="E68" s="754">
        <v>26</v>
      </c>
      <c r="F68" s="896" t="s">
        <v>186</v>
      </c>
      <c r="G68" s="896">
        <v>14</v>
      </c>
      <c r="H68" s="897">
        <v>36</v>
      </c>
      <c r="I68" s="16">
        <v>18</v>
      </c>
      <c r="J68" s="898">
        <v>18</v>
      </c>
    </row>
    <row r="69" spans="1:10">
      <c r="A69" s="895" t="s">
        <v>187</v>
      </c>
      <c r="B69" s="896">
        <v>74</v>
      </c>
      <c r="C69" s="897">
        <v>187</v>
      </c>
      <c r="D69" s="16">
        <v>91</v>
      </c>
      <c r="E69" s="754">
        <v>96</v>
      </c>
      <c r="F69" s="896" t="s">
        <v>188</v>
      </c>
      <c r="G69" s="896">
        <v>4</v>
      </c>
      <c r="H69" s="897">
        <v>9</v>
      </c>
      <c r="I69" s="16">
        <v>3</v>
      </c>
      <c r="J69" s="898">
        <v>6</v>
      </c>
    </row>
    <row r="70" spans="1:10">
      <c r="A70" s="895" t="s">
        <v>189</v>
      </c>
      <c r="B70" s="896">
        <v>29</v>
      </c>
      <c r="C70" s="897">
        <v>67</v>
      </c>
      <c r="D70" s="16">
        <v>33</v>
      </c>
      <c r="E70" s="754">
        <v>34</v>
      </c>
      <c r="F70" s="896" t="s">
        <v>190</v>
      </c>
      <c r="G70" s="896">
        <v>8</v>
      </c>
      <c r="H70" s="897">
        <v>18</v>
      </c>
      <c r="I70" s="16">
        <v>6</v>
      </c>
      <c r="J70" s="898">
        <v>12</v>
      </c>
    </row>
    <row r="71" spans="1:10">
      <c r="A71" s="902" t="s">
        <v>192</v>
      </c>
      <c r="B71" s="896">
        <v>32</v>
      </c>
      <c r="C71" s="897">
        <v>85</v>
      </c>
      <c r="D71" s="16">
        <v>45</v>
      </c>
      <c r="E71" s="754">
        <v>40</v>
      </c>
      <c r="F71" s="896" t="s">
        <v>191</v>
      </c>
      <c r="G71" s="896">
        <v>23</v>
      </c>
      <c r="H71" s="897">
        <v>55</v>
      </c>
      <c r="I71" s="16">
        <v>24</v>
      </c>
      <c r="J71" s="898">
        <v>31</v>
      </c>
    </row>
    <row r="72" spans="1:10">
      <c r="A72" s="902" t="s">
        <v>194</v>
      </c>
      <c r="B72" s="896">
        <v>27</v>
      </c>
      <c r="C72" s="897">
        <v>64</v>
      </c>
      <c r="D72" s="16">
        <v>30</v>
      </c>
      <c r="E72" s="754">
        <v>34</v>
      </c>
      <c r="F72" s="896" t="s">
        <v>193</v>
      </c>
      <c r="G72" s="896">
        <v>55</v>
      </c>
      <c r="H72" s="897">
        <v>136</v>
      </c>
      <c r="I72" s="16">
        <v>70</v>
      </c>
      <c r="J72" s="898">
        <v>66</v>
      </c>
    </row>
    <row r="73" spans="1:10">
      <c r="A73" s="902" t="s">
        <v>196</v>
      </c>
      <c r="B73" s="896">
        <v>9</v>
      </c>
      <c r="C73" s="897">
        <v>15</v>
      </c>
      <c r="D73" s="16">
        <v>7</v>
      </c>
      <c r="E73" s="754">
        <v>8</v>
      </c>
      <c r="F73" s="896" t="s">
        <v>195</v>
      </c>
      <c r="G73" s="896">
        <v>11</v>
      </c>
      <c r="H73" s="897">
        <v>29</v>
      </c>
      <c r="I73" s="16">
        <v>11</v>
      </c>
      <c r="J73" s="898">
        <v>18</v>
      </c>
    </row>
    <row r="74" spans="1:10">
      <c r="A74" s="902" t="s">
        <v>198</v>
      </c>
      <c r="B74" s="896">
        <v>18</v>
      </c>
      <c r="C74" s="897">
        <v>49</v>
      </c>
      <c r="D74" s="16">
        <v>24</v>
      </c>
      <c r="E74" s="754">
        <v>25</v>
      </c>
      <c r="F74" s="896" t="s">
        <v>197</v>
      </c>
      <c r="G74" s="896">
        <v>21</v>
      </c>
      <c r="H74" s="897">
        <v>49</v>
      </c>
      <c r="I74" s="16">
        <v>25</v>
      </c>
      <c r="J74" s="898">
        <v>24</v>
      </c>
    </row>
    <row r="75" spans="1:10">
      <c r="A75" s="902" t="s">
        <v>200</v>
      </c>
      <c r="B75" s="896">
        <v>52</v>
      </c>
      <c r="C75" s="897">
        <v>120</v>
      </c>
      <c r="D75" s="16">
        <v>60</v>
      </c>
      <c r="E75" s="754">
        <v>60</v>
      </c>
      <c r="F75" s="896" t="s">
        <v>199</v>
      </c>
      <c r="G75" s="896">
        <v>87</v>
      </c>
      <c r="H75" s="897">
        <v>222</v>
      </c>
      <c r="I75" s="16">
        <v>111</v>
      </c>
      <c r="J75" s="898">
        <v>111</v>
      </c>
    </row>
    <row r="76" spans="1:10">
      <c r="A76" s="902" t="s">
        <v>202</v>
      </c>
      <c r="B76" s="896">
        <v>31</v>
      </c>
      <c r="C76" s="897">
        <v>76</v>
      </c>
      <c r="D76" s="16">
        <v>33</v>
      </c>
      <c r="E76" s="754">
        <v>43</v>
      </c>
      <c r="F76" s="896" t="s">
        <v>201</v>
      </c>
      <c r="G76" s="896">
        <v>34</v>
      </c>
      <c r="H76" s="897">
        <v>62</v>
      </c>
      <c r="I76" s="16">
        <v>34</v>
      </c>
      <c r="J76" s="898">
        <v>28</v>
      </c>
    </row>
    <row r="77" spans="1:10">
      <c r="A77" s="902" t="s">
        <v>204</v>
      </c>
      <c r="B77" s="896">
        <v>53</v>
      </c>
      <c r="C77" s="897">
        <v>97</v>
      </c>
      <c r="D77" s="16">
        <v>53</v>
      </c>
      <c r="E77" s="754">
        <v>44</v>
      </c>
      <c r="F77" s="896" t="s">
        <v>203</v>
      </c>
      <c r="G77" s="896">
        <v>81</v>
      </c>
      <c r="H77" s="897">
        <v>206</v>
      </c>
      <c r="I77" s="16">
        <v>102</v>
      </c>
      <c r="J77" s="898">
        <v>104</v>
      </c>
    </row>
    <row r="78" spans="1:10">
      <c r="A78" s="902" t="s">
        <v>206</v>
      </c>
      <c r="B78" s="896">
        <v>67</v>
      </c>
      <c r="C78" s="897">
        <v>154</v>
      </c>
      <c r="D78" s="16">
        <v>83</v>
      </c>
      <c r="E78" s="754">
        <v>71</v>
      </c>
      <c r="F78" s="896" t="s">
        <v>205</v>
      </c>
      <c r="G78" s="896">
        <v>4</v>
      </c>
      <c r="H78" s="897">
        <v>10</v>
      </c>
      <c r="I78" s="16">
        <v>4</v>
      </c>
      <c r="J78" s="898">
        <v>6</v>
      </c>
    </row>
    <row r="79" spans="1:10">
      <c r="A79" s="902" t="s">
        <v>208</v>
      </c>
      <c r="B79" s="896">
        <v>48</v>
      </c>
      <c r="C79" s="897">
        <v>100</v>
      </c>
      <c r="D79" s="16">
        <v>47</v>
      </c>
      <c r="E79" s="754">
        <v>53</v>
      </c>
      <c r="F79" s="896" t="s">
        <v>207</v>
      </c>
      <c r="G79" s="896">
        <v>218</v>
      </c>
      <c r="H79" s="897">
        <v>536</v>
      </c>
      <c r="I79" s="16">
        <v>250</v>
      </c>
      <c r="J79" s="898">
        <v>286</v>
      </c>
    </row>
    <row r="80" spans="1:10">
      <c r="A80" s="902" t="s">
        <v>210</v>
      </c>
      <c r="B80" s="896">
        <v>22</v>
      </c>
      <c r="C80" s="897">
        <v>36</v>
      </c>
      <c r="D80" s="16">
        <v>19</v>
      </c>
      <c r="E80" s="754">
        <v>17</v>
      </c>
      <c r="F80" s="896"/>
      <c r="G80" s="896"/>
      <c r="H80" s="16"/>
      <c r="I80" s="16"/>
      <c r="J80" s="898"/>
    </row>
    <row r="81" spans="1:10">
      <c r="A81" s="902" t="s">
        <v>146</v>
      </c>
      <c r="B81" s="896">
        <v>26</v>
      </c>
      <c r="C81" s="897">
        <v>58</v>
      </c>
      <c r="D81" s="16">
        <v>30</v>
      </c>
      <c r="E81" s="754">
        <v>28</v>
      </c>
      <c r="F81" s="896"/>
      <c r="G81" s="896"/>
      <c r="H81" s="16"/>
      <c r="I81" s="16"/>
      <c r="J81" s="898"/>
    </row>
    <row r="82" spans="1:10">
      <c r="A82" s="902" t="s">
        <v>212</v>
      </c>
      <c r="B82" s="896">
        <v>12</v>
      </c>
      <c r="C82" s="897">
        <v>23</v>
      </c>
      <c r="D82" s="16">
        <v>11</v>
      </c>
      <c r="E82" s="754">
        <v>12</v>
      </c>
      <c r="F82" s="896"/>
      <c r="G82" s="896"/>
      <c r="H82" s="16"/>
      <c r="I82" s="16"/>
      <c r="J82" s="898"/>
    </row>
    <row r="83" spans="1:10">
      <c r="A83" s="902" t="s">
        <v>214</v>
      </c>
      <c r="B83" s="896">
        <v>23</v>
      </c>
      <c r="C83" s="897">
        <v>34</v>
      </c>
      <c r="D83" s="16">
        <v>23</v>
      </c>
      <c r="E83" s="754">
        <v>11</v>
      </c>
      <c r="F83" s="896"/>
      <c r="G83" s="896"/>
      <c r="H83" s="16"/>
      <c r="I83" s="16"/>
      <c r="J83" s="898"/>
    </row>
    <row r="84" spans="1:10">
      <c r="A84" s="902" t="s">
        <v>216</v>
      </c>
      <c r="B84" s="896">
        <v>14</v>
      </c>
      <c r="C84" s="897">
        <v>22</v>
      </c>
      <c r="D84" s="16">
        <v>14</v>
      </c>
      <c r="E84" s="754">
        <v>8</v>
      </c>
      <c r="F84" s="890" t="s">
        <v>209</v>
      </c>
      <c r="G84" s="890">
        <f>SUM(G85:G100)</f>
        <v>292</v>
      </c>
      <c r="H84" s="899">
        <f t="shared" ref="H84:J84" si="9">SUM(H85:H100)</f>
        <v>656</v>
      </c>
      <c r="I84" s="900">
        <f t="shared" si="9"/>
        <v>310</v>
      </c>
      <c r="J84" s="901">
        <f t="shared" si="9"/>
        <v>346</v>
      </c>
    </row>
    <row r="85" spans="1:10">
      <c r="A85" s="902" t="s">
        <v>218</v>
      </c>
      <c r="B85" s="896">
        <v>4</v>
      </c>
      <c r="C85" s="897">
        <v>11</v>
      </c>
      <c r="D85" s="16">
        <v>5</v>
      </c>
      <c r="E85" s="754">
        <v>6</v>
      </c>
      <c r="F85" s="896" t="s">
        <v>113</v>
      </c>
      <c r="G85" s="896">
        <v>4</v>
      </c>
      <c r="H85" s="897">
        <v>7</v>
      </c>
      <c r="I85" s="16">
        <v>3</v>
      </c>
      <c r="J85" s="898">
        <v>4</v>
      </c>
    </row>
    <row r="86" spans="1:10">
      <c r="A86" s="902" t="s">
        <v>219</v>
      </c>
      <c r="B86" s="896">
        <v>23</v>
      </c>
      <c r="C86" s="897">
        <v>63</v>
      </c>
      <c r="D86" s="16">
        <v>32</v>
      </c>
      <c r="E86" s="754">
        <v>31</v>
      </c>
      <c r="F86" s="896" t="s">
        <v>211</v>
      </c>
      <c r="G86" s="896">
        <v>11</v>
      </c>
      <c r="H86" s="897">
        <v>29</v>
      </c>
      <c r="I86" s="16">
        <v>15</v>
      </c>
      <c r="J86" s="898">
        <v>14</v>
      </c>
    </row>
    <row r="87" spans="1:10">
      <c r="A87" s="902" t="s">
        <v>221</v>
      </c>
      <c r="B87" s="896">
        <v>7</v>
      </c>
      <c r="C87" s="897">
        <v>12</v>
      </c>
      <c r="D87" s="16">
        <v>7</v>
      </c>
      <c r="E87" s="754">
        <v>5</v>
      </c>
      <c r="F87" s="896" t="s">
        <v>213</v>
      </c>
      <c r="G87" s="896">
        <v>1</v>
      </c>
      <c r="H87" s="897">
        <v>1</v>
      </c>
      <c r="I87" s="16">
        <v>0</v>
      </c>
      <c r="J87" s="898">
        <v>1</v>
      </c>
    </row>
    <row r="88" spans="1:10">
      <c r="A88" s="902" t="s">
        <v>223</v>
      </c>
      <c r="B88" s="896">
        <v>39</v>
      </c>
      <c r="C88" s="897">
        <v>91</v>
      </c>
      <c r="D88" s="16">
        <v>44</v>
      </c>
      <c r="E88" s="754">
        <v>47</v>
      </c>
      <c r="F88" s="896" t="s">
        <v>215</v>
      </c>
      <c r="G88" s="896">
        <v>33</v>
      </c>
      <c r="H88" s="897">
        <v>84</v>
      </c>
      <c r="I88" s="16">
        <v>41</v>
      </c>
      <c r="J88" s="898">
        <v>43</v>
      </c>
    </row>
    <row r="89" spans="1:10">
      <c r="A89" s="902" t="s">
        <v>224</v>
      </c>
      <c r="B89" s="896">
        <v>6</v>
      </c>
      <c r="C89" s="897">
        <v>9</v>
      </c>
      <c r="D89" s="16">
        <v>4</v>
      </c>
      <c r="E89" s="754">
        <v>5</v>
      </c>
      <c r="F89" s="896" t="s">
        <v>217</v>
      </c>
      <c r="G89" s="896">
        <v>38</v>
      </c>
      <c r="H89" s="897">
        <v>76</v>
      </c>
      <c r="I89" s="16">
        <v>38</v>
      </c>
      <c r="J89" s="898">
        <v>38</v>
      </c>
    </row>
    <row r="90" spans="1:10">
      <c r="A90" s="902" t="s">
        <v>227</v>
      </c>
      <c r="B90" s="896">
        <v>7</v>
      </c>
      <c r="C90" s="897">
        <v>17</v>
      </c>
      <c r="D90" s="16">
        <v>9</v>
      </c>
      <c r="E90" s="754">
        <v>8</v>
      </c>
      <c r="F90" s="896" t="s">
        <v>118</v>
      </c>
      <c r="G90" s="896">
        <v>3</v>
      </c>
      <c r="H90" s="897">
        <v>6</v>
      </c>
      <c r="I90" s="16">
        <v>2</v>
      </c>
      <c r="J90" s="898">
        <v>4</v>
      </c>
    </row>
    <row r="91" spans="1:10">
      <c r="A91" s="902" t="s">
        <v>229</v>
      </c>
      <c r="B91" s="896">
        <v>290</v>
      </c>
      <c r="C91" s="897">
        <v>555</v>
      </c>
      <c r="D91" s="16">
        <v>279</v>
      </c>
      <c r="E91" s="754">
        <v>276</v>
      </c>
      <c r="F91" s="896" t="s">
        <v>220</v>
      </c>
      <c r="G91" s="896">
        <v>13</v>
      </c>
      <c r="H91" s="897">
        <v>28</v>
      </c>
      <c r="I91" s="16">
        <v>12</v>
      </c>
      <c r="J91" s="898">
        <v>16</v>
      </c>
    </row>
    <row r="92" spans="1:10">
      <c r="A92" s="902" t="s">
        <v>119</v>
      </c>
      <c r="B92" s="896">
        <v>385</v>
      </c>
      <c r="C92" s="897">
        <v>961</v>
      </c>
      <c r="D92" s="16">
        <v>458</v>
      </c>
      <c r="E92" s="754">
        <v>503</v>
      </c>
      <c r="F92" s="896" t="s">
        <v>222</v>
      </c>
      <c r="G92" s="896">
        <v>4</v>
      </c>
      <c r="H92" s="897">
        <v>11</v>
      </c>
      <c r="I92" s="16">
        <v>2</v>
      </c>
      <c r="J92" s="898">
        <v>9</v>
      </c>
    </row>
    <row r="93" spans="1:10">
      <c r="A93" s="909" t="s">
        <v>232</v>
      </c>
      <c r="B93" s="896">
        <v>391</v>
      </c>
      <c r="C93" s="897">
        <v>855</v>
      </c>
      <c r="D93" s="16">
        <v>400</v>
      </c>
      <c r="E93" s="754">
        <v>455</v>
      </c>
      <c r="F93" s="896" t="s">
        <v>127</v>
      </c>
      <c r="G93" s="896">
        <v>4</v>
      </c>
      <c r="H93" s="897">
        <v>10</v>
      </c>
      <c r="I93" s="16">
        <v>6</v>
      </c>
      <c r="J93" s="898">
        <v>4</v>
      </c>
    </row>
    <row r="94" spans="1:10">
      <c r="A94" s="909"/>
      <c r="B94" s="896"/>
      <c r="C94" s="16"/>
      <c r="D94" s="16"/>
      <c r="E94" s="16"/>
      <c r="F94" s="896" t="s">
        <v>225</v>
      </c>
      <c r="G94" s="896">
        <v>11</v>
      </c>
      <c r="H94" s="897">
        <v>17</v>
      </c>
      <c r="I94" s="16">
        <v>9</v>
      </c>
      <c r="J94" s="898">
        <v>8</v>
      </c>
    </row>
    <row r="95" spans="1:10">
      <c r="A95" s="909"/>
      <c r="B95" s="896"/>
      <c r="C95" s="16"/>
      <c r="D95" s="16"/>
      <c r="E95" s="16"/>
      <c r="F95" s="896" t="s">
        <v>226</v>
      </c>
      <c r="G95" s="896">
        <v>15</v>
      </c>
      <c r="H95" s="897">
        <v>30</v>
      </c>
      <c r="I95" s="16">
        <v>13</v>
      </c>
      <c r="J95" s="898">
        <v>17</v>
      </c>
    </row>
    <row r="96" spans="1:10">
      <c r="A96" s="909"/>
      <c r="B96" s="896"/>
      <c r="C96" s="16"/>
      <c r="D96" s="16"/>
      <c r="E96" s="16"/>
      <c r="F96" s="896" t="s">
        <v>228</v>
      </c>
      <c r="G96" s="896">
        <v>2</v>
      </c>
      <c r="H96" s="897">
        <v>3</v>
      </c>
      <c r="I96" s="16">
        <v>1</v>
      </c>
      <c r="J96" s="898">
        <v>2</v>
      </c>
    </row>
    <row r="97" spans="1:10">
      <c r="A97" s="910" t="s">
        <v>235</v>
      </c>
      <c r="B97" s="890">
        <f>SUM(B98:B108)</f>
        <v>730</v>
      </c>
      <c r="C97" s="899">
        <f t="shared" ref="C97:E97" si="10">SUM(C98:C108)</f>
        <v>1104</v>
      </c>
      <c r="D97" s="900">
        <f t="shared" si="10"/>
        <v>695</v>
      </c>
      <c r="E97" s="901">
        <f t="shared" si="10"/>
        <v>409</v>
      </c>
      <c r="F97" s="896" t="s">
        <v>230</v>
      </c>
      <c r="G97" s="896">
        <v>4</v>
      </c>
      <c r="H97" s="897">
        <v>10</v>
      </c>
      <c r="I97" s="16">
        <v>4</v>
      </c>
      <c r="J97" s="898">
        <v>6</v>
      </c>
    </row>
    <row r="98" spans="1:10">
      <c r="A98" s="909" t="s">
        <v>113</v>
      </c>
      <c r="B98" s="896">
        <v>5</v>
      </c>
      <c r="C98" s="897">
        <v>13</v>
      </c>
      <c r="D98" s="16">
        <v>5</v>
      </c>
      <c r="E98" s="754">
        <v>8</v>
      </c>
      <c r="F98" s="896" t="s">
        <v>231</v>
      </c>
      <c r="G98" s="896">
        <v>9</v>
      </c>
      <c r="H98" s="897">
        <v>14</v>
      </c>
      <c r="I98" s="16">
        <v>6</v>
      </c>
      <c r="J98" s="898">
        <v>8</v>
      </c>
    </row>
    <row r="99" spans="1:10">
      <c r="A99" s="909" t="s">
        <v>203</v>
      </c>
      <c r="B99" s="896">
        <v>57</v>
      </c>
      <c r="C99" s="897">
        <v>97</v>
      </c>
      <c r="D99" s="16">
        <v>59</v>
      </c>
      <c r="E99" s="754">
        <v>38</v>
      </c>
      <c r="F99" s="896" t="s">
        <v>233</v>
      </c>
      <c r="G99" s="896">
        <v>107</v>
      </c>
      <c r="H99" s="897">
        <v>259</v>
      </c>
      <c r="I99" s="16">
        <v>122</v>
      </c>
      <c r="J99" s="898">
        <v>137</v>
      </c>
    </row>
    <row r="100" spans="1:10">
      <c r="A100" s="909" t="s">
        <v>175</v>
      </c>
      <c r="B100" s="896">
        <v>81</v>
      </c>
      <c r="C100" s="897">
        <v>147</v>
      </c>
      <c r="D100" s="16">
        <v>80</v>
      </c>
      <c r="E100" s="754">
        <v>67</v>
      </c>
      <c r="F100" s="896" t="s">
        <v>234</v>
      </c>
      <c r="G100" s="896">
        <v>33</v>
      </c>
      <c r="H100" s="897">
        <v>71</v>
      </c>
      <c r="I100" s="16">
        <v>36</v>
      </c>
      <c r="J100" s="898">
        <v>35</v>
      </c>
    </row>
    <row r="101" spans="1:10">
      <c r="A101" s="909" t="s">
        <v>236</v>
      </c>
      <c r="B101" s="896">
        <v>47</v>
      </c>
      <c r="C101" s="897">
        <v>85</v>
      </c>
      <c r="D101" s="16">
        <v>49</v>
      </c>
      <c r="E101" s="754">
        <v>36</v>
      </c>
      <c r="F101" s="896"/>
      <c r="G101" s="896"/>
      <c r="H101" s="16"/>
      <c r="I101" s="16"/>
      <c r="J101" s="898"/>
    </row>
    <row r="102" spans="1:10">
      <c r="A102" s="909" t="s">
        <v>237</v>
      </c>
      <c r="B102" s="896">
        <v>11</v>
      </c>
      <c r="C102" s="897">
        <v>29</v>
      </c>
      <c r="D102" s="16">
        <v>13</v>
      </c>
      <c r="E102" s="754">
        <v>16</v>
      </c>
      <c r="F102" s="896"/>
      <c r="G102" s="896"/>
      <c r="H102" s="16"/>
      <c r="I102" s="16"/>
      <c r="J102" s="898"/>
    </row>
    <row r="103" spans="1:10">
      <c r="A103" s="909" t="s">
        <v>238</v>
      </c>
      <c r="B103" s="896">
        <v>1</v>
      </c>
      <c r="C103" s="897">
        <v>1</v>
      </c>
      <c r="D103" s="16">
        <v>1</v>
      </c>
      <c r="E103" s="754">
        <v>0</v>
      </c>
      <c r="F103" s="896"/>
      <c r="G103" s="896"/>
      <c r="H103" s="16"/>
      <c r="I103" s="16"/>
      <c r="J103" s="898"/>
    </row>
    <row r="104" spans="1:10">
      <c r="A104" s="909" t="s">
        <v>239</v>
      </c>
      <c r="B104" s="896">
        <v>4</v>
      </c>
      <c r="C104" s="897">
        <v>13</v>
      </c>
      <c r="D104" s="16">
        <v>7</v>
      </c>
      <c r="E104" s="754">
        <v>6</v>
      </c>
      <c r="F104" s="896"/>
      <c r="G104" s="896"/>
      <c r="H104" s="16"/>
      <c r="I104" s="16"/>
      <c r="J104" s="898"/>
    </row>
    <row r="105" spans="1:10">
      <c r="A105" s="909" t="s">
        <v>240</v>
      </c>
      <c r="B105" s="896">
        <v>100</v>
      </c>
      <c r="C105" s="897">
        <v>154</v>
      </c>
      <c r="D105" s="16">
        <v>99</v>
      </c>
      <c r="E105" s="754">
        <v>55</v>
      </c>
      <c r="F105" s="896"/>
      <c r="G105" s="896"/>
      <c r="H105" s="16"/>
      <c r="I105" s="16"/>
      <c r="J105" s="898"/>
    </row>
    <row r="106" spans="1:10">
      <c r="A106" s="909" t="s">
        <v>241</v>
      </c>
      <c r="B106" s="896">
        <v>80</v>
      </c>
      <c r="C106" s="897">
        <v>98</v>
      </c>
      <c r="D106" s="16">
        <v>79</v>
      </c>
      <c r="E106" s="754">
        <v>19</v>
      </c>
      <c r="F106" s="896"/>
      <c r="G106" s="896"/>
      <c r="H106" s="16"/>
      <c r="I106" s="16"/>
      <c r="J106" s="898"/>
    </row>
    <row r="107" spans="1:10">
      <c r="A107" s="909" t="s">
        <v>242</v>
      </c>
      <c r="B107" s="896">
        <v>222</v>
      </c>
      <c r="C107" s="897">
        <v>265</v>
      </c>
      <c r="D107" s="16">
        <v>179</v>
      </c>
      <c r="E107" s="754">
        <v>86</v>
      </c>
      <c r="F107" s="896"/>
      <c r="G107" s="896"/>
      <c r="H107" s="16"/>
      <c r="I107" s="16"/>
      <c r="J107" s="898"/>
    </row>
    <row r="108" spans="1:10">
      <c r="A108" s="909" t="s">
        <v>243</v>
      </c>
      <c r="B108" s="896">
        <v>122</v>
      </c>
      <c r="C108" s="897">
        <v>202</v>
      </c>
      <c r="D108" s="16">
        <v>124</v>
      </c>
      <c r="E108" s="754">
        <v>78</v>
      </c>
      <c r="F108" s="896"/>
      <c r="G108" s="896"/>
      <c r="H108" s="16"/>
      <c r="I108" s="16"/>
      <c r="J108" s="898"/>
    </row>
    <row r="109" spans="1:10">
      <c r="A109" s="909"/>
      <c r="B109" s="896"/>
      <c r="C109" s="16"/>
      <c r="D109" s="16"/>
      <c r="E109" s="16"/>
      <c r="F109" s="896"/>
      <c r="G109" s="896"/>
      <c r="H109" s="16"/>
      <c r="I109" s="16"/>
      <c r="J109" s="898"/>
    </row>
    <row r="110" spans="1:10">
      <c r="A110" s="909"/>
      <c r="B110" s="896"/>
      <c r="C110" s="16"/>
      <c r="D110" s="16"/>
      <c r="E110" s="16"/>
      <c r="F110" s="896"/>
      <c r="G110" s="896"/>
      <c r="H110" s="16"/>
      <c r="I110" s="16"/>
      <c r="J110" s="898"/>
    </row>
    <row r="111" spans="1:10">
      <c r="A111" s="909"/>
      <c r="B111" s="896"/>
      <c r="C111" s="16"/>
      <c r="D111" s="16"/>
      <c r="E111" s="16"/>
      <c r="F111" s="896"/>
      <c r="G111" s="896"/>
      <c r="H111" s="16"/>
      <c r="I111" s="16"/>
      <c r="J111" s="898"/>
    </row>
    <row r="112" spans="1:10">
      <c r="A112" s="909"/>
      <c r="B112" s="896"/>
      <c r="C112" s="16"/>
      <c r="D112" s="16"/>
      <c r="E112" s="16"/>
      <c r="F112" s="896"/>
      <c r="G112" s="896"/>
      <c r="H112" s="16"/>
      <c r="I112" s="16"/>
      <c r="J112" s="898"/>
    </row>
    <row r="113" spans="1:10">
      <c r="A113" s="909"/>
      <c r="B113" s="896"/>
      <c r="C113" s="16"/>
      <c r="D113" s="16"/>
      <c r="E113" s="16"/>
      <c r="F113" s="896"/>
      <c r="G113" s="896"/>
      <c r="H113" s="16"/>
      <c r="I113" s="16"/>
      <c r="J113" s="898"/>
    </row>
    <row r="114" spans="1:10">
      <c r="A114" s="909"/>
      <c r="B114" s="896"/>
      <c r="C114" s="16"/>
      <c r="D114" s="16"/>
      <c r="E114" s="16"/>
      <c r="F114" s="896"/>
      <c r="G114" s="896"/>
      <c r="H114" s="16"/>
      <c r="I114" s="16"/>
      <c r="J114" s="898"/>
    </row>
    <row r="115" spans="1:10">
      <c r="A115" s="902"/>
      <c r="B115" s="896"/>
      <c r="C115" s="16"/>
      <c r="D115" s="16"/>
      <c r="E115" s="754"/>
      <c r="F115" s="896"/>
      <c r="G115" s="896"/>
      <c r="H115" s="16"/>
      <c r="I115" s="16"/>
      <c r="J115" s="898"/>
    </row>
    <row r="116" spans="1:10" ht="14.25" thickBot="1">
      <c r="A116" s="911"/>
      <c r="B116" s="904"/>
      <c r="C116" s="751"/>
      <c r="D116" s="751"/>
      <c r="E116" s="912"/>
      <c r="F116" s="904"/>
      <c r="G116" s="904"/>
      <c r="H116" s="751"/>
      <c r="I116" s="751"/>
      <c r="J116" s="905"/>
    </row>
    <row r="118" spans="1:10">
      <c r="A118" s="16" t="s">
        <v>320</v>
      </c>
    </row>
    <row r="119" spans="1:10">
      <c r="A119" s="16" t="s">
        <v>321</v>
      </c>
    </row>
    <row r="121" spans="1:10" ht="18" thickBot="1">
      <c r="A121" s="906"/>
      <c r="B121" s="750"/>
      <c r="H121" s="885"/>
      <c r="J121" s="887" t="s">
        <v>1513</v>
      </c>
    </row>
    <row r="122" spans="1:10" s="908" customFormat="1">
      <c r="A122" s="1124" t="s">
        <v>1376</v>
      </c>
      <c r="B122" s="1126" t="s">
        <v>1377</v>
      </c>
      <c r="C122" s="1122" t="s">
        <v>1378</v>
      </c>
      <c r="D122" s="1122"/>
      <c r="E122" s="1128"/>
      <c r="F122" s="1126" t="s">
        <v>1376</v>
      </c>
      <c r="G122" s="1126" t="s">
        <v>1377</v>
      </c>
      <c r="H122" s="1129" t="s">
        <v>1378</v>
      </c>
      <c r="I122" s="1122"/>
      <c r="J122" s="1123"/>
    </row>
    <row r="123" spans="1:10" s="908" customFormat="1">
      <c r="A123" s="1125"/>
      <c r="B123" s="1127"/>
      <c r="C123" s="888" t="s">
        <v>1379</v>
      </c>
      <c r="D123" s="752" t="s">
        <v>1380</v>
      </c>
      <c r="E123" s="752" t="s">
        <v>1381</v>
      </c>
      <c r="F123" s="1127"/>
      <c r="G123" s="1127"/>
      <c r="H123" s="888" t="s">
        <v>1379</v>
      </c>
      <c r="I123" s="752" t="s">
        <v>1380</v>
      </c>
      <c r="J123" s="753" t="s">
        <v>1381</v>
      </c>
    </row>
    <row r="124" spans="1:10">
      <c r="A124" s="913" t="s">
        <v>244</v>
      </c>
      <c r="B124" s="894">
        <f>SUM(B125:B153)</f>
        <v>4129</v>
      </c>
      <c r="C124" s="891">
        <f t="shared" ref="C124:E124" si="11">SUM(C125:C153)</f>
        <v>10083</v>
      </c>
      <c r="D124" s="892">
        <f t="shared" si="11"/>
        <v>4945</v>
      </c>
      <c r="E124" s="893">
        <f t="shared" si="11"/>
        <v>5138</v>
      </c>
      <c r="F124" s="901" t="s">
        <v>245</v>
      </c>
      <c r="G124" s="890">
        <f>SUM(G125:G144)</f>
        <v>470</v>
      </c>
      <c r="H124" s="891">
        <f t="shared" ref="H124:J124" si="12">SUM(H125:H144)</f>
        <v>890</v>
      </c>
      <c r="I124" s="892">
        <f t="shared" si="12"/>
        <v>474</v>
      </c>
      <c r="J124" s="893">
        <f t="shared" si="12"/>
        <v>416</v>
      </c>
    </row>
    <row r="125" spans="1:10">
      <c r="A125" s="902" t="s">
        <v>246</v>
      </c>
      <c r="B125" s="896">
        <v>85</v>
      </c>
      <c r="C125" s="897">
        <v>201</v>
      </c>
      <c r="D125" s="16">
        <v>108</v>
      </c>
      <c r="E125" s="754">
        <v>93</v>
      </c>
      <c r="F125" s="754" t="s">
        <v>113</v>
      </c>
      <c r="G125" s="896">
        <v>4</v>
      </c>
      <c r="H125" s="897">
        <v>9</v>
      </c>
      <c r="I125" s="16">
        <v>4</v>
      </c>
      <c r="J125" s="898">
        <v>5</v>
      </c>
    </row>
    <row r="126" spans="1:10">
      <c r="A126" s="902" t="s">
        <v>247</v>
      </c>
      <c r="B126" s="896">
        <v>152</v>
      </c>
      <c r="C126" s="897">
        <v>408</v>
      </c>
      <c r="D126" s="16">
        <v>210</v>
      </c>
      <c r="E126" s="754">
        <v>198</v>
      </c>
      <c r="F126" s="754" t="s">
        <v>248</v>
      </c>
      <c r="G126" s="896">
        <v>56</v>
      </c>
      <c r="H126" s="897">
        <v>84</v>
      </c>
      <c r="I126" s="16">
        <v>42</v>
      </c>
      <c r="J126" s="898">
        <v>42</v>
      </c>
    </row>
    <row r="127" spans="1:10">
      <c r="A127" s="902" t="s">
        <v>249</v>
      </c>
      <c r="B127" s="896">
        <v>7</v>
      </c>
      <c r="C127" s="897">
        <v>21</v>
      </c>
      <c r="D127" s="16">
        <v>11</v>
      </c>
      <c r="E127" s="754">
        <v>10</v>
      </c>
      <c r="F127" s="754" t="s">
        <v>250</v>
      </c>
      <c r="G127" s="896">
        <v>11</v>
      </c>
      <c r="H127" s="897">
        <v>26</v>
      </c>
      <c r="I127" s="16">
        <v>14</v>
      </c>
      <c r="J127" s="898">
        <v>12</v>
      </c>
    </row>
    <row r="128" spans="1:10">
      <c r="A128" s="902" t="s">
        <v>251</v>
      </c>
      <c r="B128" s="896">
        <v>8</v>
      </c>
      <c r="C128" s="897">
        <v>23</v>
      </c>
      <c r="D128" s="16">
        <v>12</v>
      </c>
      <c r="E128" s="754">
        <v>11</v>
      </c>
      <c r="F128" s="754" t="s">
        <v>252</v>
      </c>
      <c r="G128" s="896">
        <v>12</v>
      </c>
      <c r="H128" s="897">
        <v>25</v>
      </c>
      <c r="I128" s="16">
        <v>15</v>
      </c>
      <c r="J128" s="898">
        <v>10</v>
      </c>
    </row>
    <row r="129" spans="1:10">
      <c r="A129" s="902" t="s">
        <v>253</v>
      </c>
      <c r="B129" s="896">
        <v>1</v>
      </c>
      <c r="C129" s="897">
        <v>3</v>
      </c>
      <c r="D129" s="16">
        <v>1</v>
      </c>
      <c r="E129" s="754">
        <v>2</v>
      </c>
      <c r="F129" s="754" t="s">
        <v>254</v>
      </c>
      <c r="G129" s="896">
        <v>41</v>
      </c>
      <c r="H129" s="897">
        <v>60</v>
      </c>
      <c r="I129" s="16">
        <v>40</v>
      </c>
      <c r="J129" s="898">
        <v>20</v>
      </c>
    </row>
    <row r="130" spans="1:10">
      <c r="A130" s="902" t="s">
        <v>255</v>
      </c>
      <c r="B130" s="896">
        <v>14</v>
      </c>
      <c r="C130" s="897">
        <v>47</v>
      </c>
      <c r="D130" s="16">
        <v>22</v>
      </c>
      <c r="E130" s="754">
        <v>25</v>
      </c>
      <c r="F130" s="754" t="s">
        <v>256</v>
      </c>
      <c r="G130" s="896">
        <v>8</v>
      </c>
      <c r="H130" s="897">
        <v>17</v>
      </c>
      <c r="I130" s="16">
        <v>10</v>
      </c>
      <c r="J130" s="898">
        <v>7</v>
      </c>
    </row>
    <row r="131" spans="1:10">
      <c r="A131" s="902" t="s">
        <v>257</v>
      </c>
      <c r="B131" s="896">
        <v>225</v>
      </c>
      <c r="C131" s="897">
        <v>637</v>
      </c>
      <c r="D131" s="16">
        <v>309</v>
      </c>
      <c r="E131" s="754">
        <v>328</v>
      </c>
      <c r="F131" s="754" t="s">
        <v>258</v>
      </c>
      <c r="G131" s="896">
        <v>0</v>
      </c>
      <c r="H131" s="897">
        <v>0</v>
      </c>
      <c r="I131" s="16">
        <v>0</v>
      </c>
      <c r="J131" s="898">
        <v>0</v>
      </c>
    </row>
    <row r="132" spans="1:10">
      <c r="A132" s="902" t="s">
        <v>259</v>
      </c>
      <c r="B132" s="896">
        <v>537</v>
      </c>
      <c r="C132" s="897">
        <v>1418</v>
      </c>
      <c r="D132" s="16">
        <v>690</v>
      </c>
      <c r="E132" s="754">
        <v>728</v>
      </c>
      <c r="F132" s="754" t="s">
        <v>260</v>
      </c>
      <c r="G132" s="896">
        <v>63</v>
      </c>
      <c r="H132" s="897">
        <v>129</v>
      </c>
      <c r="I132" s="16">
        <v>68</v>
      </c>
      <c r="J132" s="898">
        <v>61</v>
      </c>
    </row>
    <row r="133" spans="1:10">
      <c r="A133" s="902" t="s">
        <v>261</v>
      </c>
      <c r="B133" s="896">
        <v>426</v>
      </c>
      <c r="C133" s="897">
        <v>1140</v>
      </c>
      <c r="D133" s="16">
        <v>538</v>
      </c>
      <c r="E133" s="754">
        <v>602</v>
      </c>
      <c r="F133" s="754" t="s">
        <v>262</v>
      </c>
      <c r="G133" s="896">
        <v>59</v>
      </c>
      <c r="H133" s="897">
        <v>91</v>
      </c>
      <c r="I133" s="16">
        <v>48</v>
      </c>
      <c r="J133" s="898">
        <v>43</v>
      </c>
    </row>
    <row r="134" spans="1:10">
      <c r="A134" s="902" t="s">
        <v>263</v>
      </c>
      <c r="B134" s="896">
        <v>79</v>
      </c>
      <c r="C134" s="897">
        <v>199</v>
      </c>
      <c r="D134" s="16">
        <v>99</v>
      </c>
      <c r="E134" s="754">
        <v>100</v>
      </c>
      <c r="F134" s="754" t="s">
        <v>264</v>
      </c>
      <c r="G134" s="896">
        <v>20</v>
      </c>
      <c r="H134" s="897">
        <v>48</v>
      </c>
      <c r="I134" s="16">
        <v>26</v>
      </c>
      <c r="J134" s="898">
        <v>22</v>
      </c>
    </row>
    <row r="135" spans="1:10">
      <c r="A135" s="902" t="s">
        <v>265</v>
      </c>
      <c r="B135" s="896">
        <v>13</v>
      </c>
      <c r="C135" s="897">
        <v>17</v>
      </c>
      <c r="D135" s="16">
        <v>11</v>
      </c>
      <c r="E135" s="754">
        <v>6</v>
      </c>
      <c r="F135" s="754" t="s">
        <v>1455</v>
      </c>
      <c r="G135" s="896">
        <v>6</v>
      </c>
      <c r="H135" s="897">
        <v>6</v>
      </c>
      <c r="I135" s="16">
        <v>1</v>
      </c>
      <c r="J135" s="898">
        <v>5</v>
      </c>
    </row>
    <row r="136" spans="1:10">
      <c r="A136" s="902" t="s">
        <v>266</v>
      </c>
      <c r="B136" s="896">
        <v>142</v>
      </c>
      <c r="C136" s="897">
        <v>380</v>
      </c>
      <c r="D136" s="16">
        <v>182</v>
      </c>
      <c r="E136" s="754">
        <v>198</v>
      </c>
      <c r="F136" s="754" t="s">
        <v>267</v>
      </c>
      <c r="G136" s="896">
        <v>28</v>
      </c>
      <c r="H136" s="897">
        <v>46</v>
      </c>
      <c r="I136" s="16">
        <v>27</v>
      </c>
      <c r="J136" s="898">
        <v>19</v>
      </c>
    </row>
    <row r="137" spans="1:10">
      <c r="A137" s="902" t="s">
        <v>268</v>
      </c>
      <c r="B137" s="896">
        <v>169</v>
      </c>
      <c r="C137" s="897">
        <v>401</v>
      </c>
      <c r="D137" s="16">
        <v>207</v>
      </c>
      <c r="E137" s="754">
        <v>194</v>
      </c>
      <c r="F137" s="754" t="s">
        <v>269</v>
      </c>
      <c r="G137" s="896">
        <v>4</v>
      </c>
      <c r="H137" s="897">
        <v>13</v>
      </c>
      <c r="I137" s="16">
        <v>8</v>
      </c>
      <c r="J137" s="898">
        <v>5</v>
      </c>
    </row>
    <row r="138" spans="1:10">
      <c r="A138" s="902" t="s">
        <v>270</v>
      </c>
      <c r="B138" s="896">
        <v>84</v>
      </c>
      <c r="C138" s="897">
        <v>213</v>
      </c>
      <c r="D138" s="16">
        <v>104</v>
      </c>
      <c r="E138" s="754">
        <v>109</v>
      </c>
      <c r="F138" s="754" t="s">
        <v>271</v>
      </c>
      <c r="G138" s="896">
        <v>61</v>
      </c>
      <c r="H138" s="897">
        <v>95</v>
      </c>
      <c r="I138" s="16">
        <v>50</v>
      </c>
      <c r="J138" s="898">
        <v>45</v>
      </c>
    </row>
    <row r="139" spans="1:10">
      <c r="A139" s="902" t="s">
        <v>272</v>
      </c>
      <c r="B139" s="896">
        <v>312</v>
      </c>
      <c r="C139" s="897">
        <v>781</v>
      </c>
      <c r="D139" s="16">
        <v>374</v>
      </c>
      <c r="E139" s="754">
        <v>407</v>
      </c>
      <c r="F139" s="754" t="s">
        <v>1456</v>
      </c>
      <c r="G139" s="896">
        <v>1</v>
      </c>
      <c r="H139" s="897">
        <v>1</v>
      </c>
      <c r="I139" s="16">
        <v>1</v>
      </c>
      <c r="J139" s="898">
        <v>0</v>
      </c>
    </row>
    <row r="140" spans="1:10">
      <c r="A140" s="902" t="s">
        <v>273</v>
      </c>
      <c r="B140" s="896">
        <v>107</v>
      </c>
      <c r="C140" s="897">
        <v>266</v>
      </c>
      <c r="D140" s="16">
        <v>126</v>
      </c>
      <c r="E140" s="754">
        <v>140</v>
      </c>
      <c r="F140" s="754" t="s">
        <v>147</v>
      </c>
      <c r="G140" s="896">
        <v>3</v>
      </c>
      <c r="H140" s="897">
        <v>4</v>
      </c>
      <c r="I140" s="16">
        <v>2</v>
      </c>
      <c r="J140" s="898">
        <v>2</v>
      </c>
    </row>
    <row r="141" spans="1:10">
      <c r="A141" s="902" t="s">
        <v>274</v>
      </c>
      <c r="B141" s="896">
        <v>182</v>
      </c>
      <c r="C141" s="897">
        <v>461</v>
      </c>
      <c r="D141" s="16">
        <v>224</v>
      </c>
      <c r="E141" s="754">
        <v>237</v>
      </c>
      <c r="F141" s="754" t="s">
        <v>275</v>
      </c>
      <c r="G141" s="896">
        <v>5</v>
      </c>
      <c r="H141" s="897">
        <v>14</v>
      </c>
      <c r="I141" s="16">
        <v>8</v>
      </c>
      <c r="J141" s="898">
        <v>6</v>
      </c>
    </row>
    <row r="142" spans="1:10">
      <c r="A142" s="902" t="s">
        <v>276</v>
      </c>
      <c r="B142" s="896">
        <v>91</v>
      </c>
      <c r="C142" s="897">
        <v>214</v>
      </c>
      <c r="D142" s="16">
        <v>115</v>
      </c>
      <c r="E142" s="754">
        <v>99</v>
      </c>
      <c r="F142" s="754" t="s">
        <v>277</v>
      </c>
      <c r="G142" s="896">
        <v>31</v>
      </c>
      <c r="H142" s="897">
        <v>74</v>
      </c>
      <c r="I142" s="16">
        <v>36</v>
      </c>
      <c r="J142" s="898">
        <v>38</v>
      </c>
    </row>
    <row r="143" spans="1:10">
      <c r="A143" s="902" t="s">
        <v>278</v>
      </c>
      <c r="B143" s="896">
        <v>89</v>
      </c>
      <c r="C143" s="897">
        <v>188</v>
      </c>
      <c r="D143" s="16">
        <v>105</v>
      </c>
      <c r="E143" s="754">
        <v>83</v>
      </c>
      <c r="F143" s="754" t="s">
        <v>279</v>
      </c>
      <c r="G143" s="896">
        <v>27</v>
      </c>
      <c r="H143" s="897">
        <v>73</v>
      </c>
      <c r="I143" s="16">
        <v>37</v>
      </c>
      <c r="J143" s="898">
        <v>36</v>
      </c>
    </row>
    <row r="144" spans="1:10">
      <c r="A144" s="902" t="s">
        <v>280</v>
      </c>
      <c r="B144" s="896">
        <v>21</v>
      </c>
      <c r="C144" s="897">
        <v>54</v>
      </c>
      <c r="D144" s="16">
        <v>28</v>
      </c>
      <c r="E144" s="754">
        <v>26</v>
      </c>
      <c r="F144" s="754" t="s">
        <v>281</v>
      </c>
      <c r="G144" s="896">
        <v>30</v>
      </c>
      <c r="H144" s="897">
        <v>75</v>
      </c>
      <c r="I144" s="16">
        <v>37</v>
      </c>
      <c r="J144" s="898">
        <v>38</v>
      </c>
    </row>
    <row r="145" spans="1:10">
      <c r="A145" s="902" t="s">
        <v>282</v>
      </c>
      <c r="B145" s="896">
        <v>113</v>
      </c>
      <c r="C145" s="897">
        <v>283</v>
      </c>
      <c r="D145" s="16">
        <v>137</v>
      </c>
      <c r="E145" s="754">
        <v>146</v>
      </c>
      <c r="F145" s="754"/>
      <c r="G145" s="896"/>
      <c r="H145" s="16"/>
      <c r="I145" s="16"/>
      <c r="J145" s="898"/>
    </row>
    <row r="146" spans="1:10">
      <c r="A146" s="902" t="s">
        <v>283</v>
      </c>
      <c r="B146" s="896">
        <v>171</v>
      </c>
      <c r="C146" s="897">
        <v>373</v>
      </c>
      <c r="D146" s="16">
        <v>175</v>
      </c>
      <c r="E146" s="754">
        <v>198</v>
      </c>
      <c r="F146" s="754"/>
      <c r="G146" s="896"/>
      <c r="H146" s="16"/>
      <c r="I146" s="16"/>
      <c r="J146" s="898"/>
    </row>
    <row r="147" spans="1:10">
      <c r="A147" s="902" t="s">
        <v>284</v>
      </c>
      <c r="B147" s="896">
        <v>62</v>
      </c>
      <c r="C147" s="897">
        <v>144</v>
      </c>
      <c r="D147" s="16">
        <v>75</v>
      </c>
      <c r="E147" s="754">
        <v>69</v>
      </c>
      <c r="F147" s="901"/>
      <c r="G147" s="890"/>
      <c r="H147" s="900"/>
      <c r="I147" s="900"/>
      <c r="J147" s="914"/>
    </row>
    <row r="148" spans="1:10">
      <c r="A148" s="902" t="s">
        <v>285</v>
      </c>
      <c r="B148" s="896">
        <v>9</v>
      </c>
      <c r="C148" s="897">
        <v>22</v>
      </c>
      <c r="D148" s="16">
        <v>11</v>
      </c>
      <c r="E148" s="754">
        <v>11</v>
      </c>
      <c r="F148" s="901" t="s">
        <v>286</v>
      </c>
      <c r="G148" s="890">
        <f>SUM(G149:G151)</f>
        <v>808</v>
      </c>
      <c r="H148" s="899">
        <f t="shared" ref="H148:J148" si="13">SUM(H149:H151)</f>
        <v>1978</v>
      </c>
      <c r="I148" s="900">
        <f t="shared" si="13"/>
        <v>971</v>
      </c>
      <c r="J148" s="901">
        <f t="shared" si="13"/>
        <v>1007</v>
      </c>
    </row>
    <row r="149" spans="1:10">
      <c r="A149" s="902" t="s">
        <v>287</v>
      </c>
      <c r="B149" s="896">
        <v>20</v>
      </c>
      <c r="C149" s="897">
        <v>32</v>
      </c>
      <c r="D149" s="16">
        <v>22</v>
      </c>
      <c r="E149" s="754">
        <v>10</v>
      </c>
      <c r="F149" s="754" t="s">
        <v>288</v>
      </c>
      <c r="G149" s="896">
        <v>295</v>
      </c>
      <c r="H149" s="897">
        <v>734</v>
      </c>
      <c r="I149" s="16">
        <v>352</v>
      </c>
      <c r="J149" s="898">
        <v>382</v>
      </c>
    </row>
    <row r="150" spans="1:10">
      <c r="A150" s="902" t="s">
        <v>289</v>
      </c>
      <c r="B150" s="896">
        <v>52</v>
      </c>
      <c r="C150" s="897">
        <v>95</v>
      </c>
      <c r="D150" s="16">
        <v>42</v>
      </c>
      <c r="E150" s="754">
        <v>53</v>
      </c>
      <c r="F150" s="754" t="s">
        <v>290</v>
      </c>
      <c r="G150" s="896">
        <v>247</v>
      </c>
      <c r="H150" s="897">
        <v>604</v>
      </c>
      <c r="I150" s="16">
        <v>296</v>
      </c>
      <c r="J150" s="898">
        <v>308</v>
      </c>
    </row>
    <row r="151" spans="1:10">
      <c r="A151" s="902" t="s">
        <v>291</v>
      </c>
      <c r="B151" s="896">
        <v>262</v>
      </c>
      <c r="C151" s="897">
        <v>485</v>
      </c>
      <c r="D151" s="16">
        <v>242</v>
      </c>
      <c r="E151" s="754">
        <v>243</v>
      </c>
      <c r="F151" s="754" t="s">
        <v>292</v>
      </c>
      <c r="G151" s="896">
        <v>266</v>
      </c>
      <c r="H151" s="897">
        <v>640</v>
      </c>
      <c r="I151" s="16">
        <v>323</v>
      </c>
      <c r="J151" s="898">
        <v>317</v>
      </c>
    </row>
    <row r="152" spans="1:10">
      <c r="A152" s="902" t="s">
        <v>293</v>
      </c>
      <c r="B152" s="896">
        <v>515</v>
      </c>
      <c r="C152" s="897">
        <v>1146</v>
      </c>
      <c r="D152" s="16">
        <v>550</v>
      </c>
      <c r="E152" s="754">
        <v>596</v>
      </c>
      <c r="F152" s="754"/>
      <c r="G152" s="896"/>
      <c r="H152" s="16"/>
      <c r="I152" s="16"/>
      <c r="J152" s="898"/>
    </row>
    <row r="153" spans="1:10">
      <c r="A153" s="902" t="s">
        <v>294</v>
      </c>
      <c r="B153" s="896">
        <v>181</v>
      </c>
      <c r="C153" s="897">
        <v>431</v>
      </c>
      <c r="D153" s="16">
        <v>215</v>
      </c>
      <c r="E153" s="754">
        <v>216</v>
      </c>
      <c r="F153" s="901"/>
      <c r="G153" s="896"/>
      <c r="H153" s="900"/>
      <c r="I153" s="900"/>
      <c r="J153" s="914"/>
    </row>
    <row r="154" spans="1:10">
      <c r="A154" s="902"/>
      <c r="B154" s="896"/>
      <c r="C154" s="16"/>
      <c r="D154" s="16"/>
      <c r="E154" s="754"/>
      <c r="F154" s="901"/>
      <c r="G154" s="890"/>
      <c r="H154" s="900"/>
      <c r="I154" s="900"/>
      <c r="J154" s="914"/>
    </row>
    <row r="155" spans="1:10">
      <c r="A155" s="902"/>
      <c r="B155" s="896"/>
      <c r="C155" s="16"/>
      <c r="D155" s="16"/>
      <c r="E155" s="754"/>
      <c r="F155" s="901" t="s">
        <v>295</v>
      </c>
      <c r="G155" s="890">
        <f>SUM(G156:G159)</f>
        <v>1587</v>
      </c>
      <c r="H155" s="899">
        <f t="shared" ref="H155:J155" si="14">SUM(H156:H159)</f>
        <v>3802</v>
      </c>
      <c r="I155" s="900">
        <f t="shared" si="14"/>
        <v>1827</v>
      </c>
      <c r="J155" s="901">
        <f t="shared" si="14"/>
        <v>1975</v>
      </c>
    </row>
    <row r="156" spans="1:10">
      <c r="A156" s="902"/>
      <c r="B156" s="896"/>
      <c r="C156" s="16"/>
      <c r="D156" s="16"/>
      <c r="E156" s="754"/>
      <c r="F156" s="754" t="s">
        <v>288</v>
      </c>
      <c r="G156" s="896">
        <v>359</v>
      </c>
      <c r="H156" s="897">
        <v>864</v>
      </c>
      <c r="I156" s="16">
        <v>404</v>
      </c>
      <c r="J156" s="898">
        <v>460</v>
      </c>
    </row>
    <row r="157" spans="1:10">
      <c r="A157" s="915"/>
      <c r="B157" s="890"/>
      <c r="C157" s="900"/>
      <c r="D157" s="900"/>
      <c r="E157" s="901"/>
      <c r="F157" s="754" t="s">
        <v>290</v>
      </c>
      <c r="G157" s="896">
        <v>435</v>
      </c>
      <c r="H157" s="897">
        <v>999</v>
      </c>
      <c r="I157" s="16">
        <v>488</v>
      </c>
      <c r="J157" s="898">
        <v>511</v>
      </c>
    </row>
    <row r="158" spans="1:10">
      <c r="A158" s="902"/>
      <c r="B158" s="896"/>
      <c r="C158" s="897"/>
      <c r="D158" s="16"/>
      <c r="E158" s="754"/>
      <c r="F158" s="754" t="s">
        <v>292</v>
      </c>
      <c r="G158" s="896">
        <v>411</v>
      </c>
      <c r="H158" s="897">
        <v>960</v>
      </c>
      <c r="I158" s="16">
        <v>468</v>
      </c>
      <c r="J158" s="898">
        <v>492</v>
      </c>
    </row>
    <row r="159" spans="1:10">
      <c r="A159" s="902"/>
      <c r="B159" s="896"/>
      <c r="C159" s="16"/>
      <c r="D159" s="16"/>
      <c r="E159" s="754"/>
      <c r="F159" s="754" t="s">
        <v>296</v>
      </c>
      <c r="G159" s="896">
        <v>382</v>
      </c>
      <c r="H159" s="897">
        <v>979</v>
      </c>
      <c r="I159" s="16">
        <v>467</v>
      </c>
      <c r="J159" s="898">
        <v>512</v>
      </c>
    </row>
    <row r="160" spans="1:10">
      <c r="A160" s="902"/>
      <c r="B160" s="896"/>
      <c r="C160" s="16"/>
      <c r="D160" s="16"/>
      <c r="E160" s="754"/>
      <c r="F160" s="754"/>
      <c r="G160" s="896"/>
      <c r="H160" s="16"/>
      <c r="I160" s="16"/>
      <c r="J160" s="898"/>
    </row>
    <row r="161" spans="1:10">
      <c r="A161" s="915" t="s">
        <v>297</v>
      </c>
      <c r="B161" s="890">
        <f>SUM(B162:B174)</f>
        <v>433</v>
      </c>
      <c r="C161" s="899">
        <f t="shared" ref="C161:E161" si="15">SUM(C162:C174)</f>
        <v>954</v>
      </c>
      <c r="D161" s="900">
        <f t="shared" si="15"/>
        <v>469</v>
      </c>
      <c r="E161" s="901">
        <f t="shared" si="15"/>
        <v>485</v>
      </c>
      <c r="F161" s="901"/>
      <c r="G161" s="890"/>
      <c r="H161" s="900"/>
      <c r="I161" s="900"/>
      <c r="J161" s="914"/>
    </row>
    <row r="162" spans="1:10">
      <c r="A162" s="902" t="s">
        <v>298</v>
      </c>
      <c r="B162" s="896">
        <v>9</v>
      </c>
      <c r="C162" s="897">
        <v>17</v>
      </c>
      <c r="D162" s="16">
        <v>10</v>
      </c>
      <c r="E162" s="754">
        <v>7</v>
      </c>
      <c r="F162" s="901"/>
      <c r="G162" s="890"/>
      <c r="H162" s="900"/>
      <c r="I162" s="900"/>
      <c r="J162" s="914"/>
    </row>
    <row r="163" spans="1:10">
      <c r="A163" s="902" t="s">
        <v>300</v>
      </c>
      <c r="B163" s="896">
        <v>38</v>
      </c>
      <c r="C163" s="897">
        <v>83</v>
      </c>
      <c r="D163" s="16">
        <v>39</v>
      </c>
      <c r="E163" s="754">
        <v>44</v>
      </c>
      <c r="F163" s="901" t="s">
        <v>299</v>
      </c>
      <c r="G163" s="890">
        <f>SUM(G164:G168)</f>
        <v>1371</v>
      </c>
      <c r="H163" s="899">
        <f t="shared" ref="H163:J163" si="16">SUM(H164:H168)</f>
        <v>2981</v>
      </c>
      <c r="I163" s="900">
        <f t="shared" si="16"/>
        <v>1465</v>
      </c>
      <c r="J163" s="901">
        <f t="shared" si="16"/>
        <v>1516</v>
      </c>
    </row>
    <row r="164" spans="1:10">
      <c r="A164" s="902" t="s">
        <v>201</v>
      </c>
      <c r="B164" s="896">
        <v>36</v>
      </c>
      <c r="C164" s="897">
        <v>88</v>
      </c>
      <c r="D164" s="16">
        <v>47</v>
      </c>
      <c r="E164" s="754">
        <v>41</v>
      </c>
      <c r="F164" s="754" t="s">
        <v>288</v>
      </c>
      <c r="G164" s="896">
        <v>171</v>
      </c>
      <c r="H164" s="897">
        <v>368</v>
      </c>
      <c r="I164" s="16">
        <v>196</v>
      </c>
      <c r="J164" s="898">
        <v>172</v>
      </c>
    </row>
    <row r="165" spans="1:10">
      <c r="A165" s="902" t="s">
        <v>301</v>
      </c>
      <c r="B165" s="896">
        <v>120</v>
      </c>
      <c r="C165" s="897">
        <v>241</v>
      </c>
      <c r="D165" s="16">
        <v>127</v>
      </c>
      <c r="E165" s="754">
        <v>114</v>
      </c>
      <c r="F165" s="754" t="s">
        <v>290</v>
      </c>
      <c r="G165" s="896">
        <v>429</v>
      </c>
      <c r="H165" s="897">
        <v>885</v>
      </c>
      <c r="I165" s="16">
        <v>425</v>
      </c>
      <c r="J165" s="898">
        <v>460</v>
      </c>
    </row>
    <row r="166" spans="1:10">
      <c r="A166" s="902" t="s">
        <v>302</v>
      </c>
      <c r="B166" s="896">
        <v>11</v>
      </c>
      <c r="C166" s="897">
        <v>22</v>
      </c>
      <c r="D166" s="16">
        <v>8</v>
      </c>
      <c r="E166" s="754">
        <v>14</v>
      </c>
      <c r="F166" s="754" t="s">
        <v>292</v>
      </c>
      <c r="G166" s="896">
        <v>229</v>
      </c>
      <c r="H166" s="897">
        <v>518</v>
      </c>
      <c r="I166" s="16">
        <v>244</v>
      </c>
      <c r="J166" s="898">
        <v>274</v>
      </c>
    </row>
    <row r="167" spans="1:10">
      <c r="A167" s="902" t="s">
        <v>303</v>
      </c>
      <c r="B167" s="896">
        <v>15</v>
      </c>
      <c r="C167" s="897">
        <v>35</v>
      </c>
      <c r="D167" s="16">
        <v>12</v>
      </c>
      <c r="E167" s="754">
        <v>23</v>
      </c>
      <c r="F167" s="754" t="s">
        <v>296</v>
      </c>
      <c r="G167" s="896">
        <v>233</v>
      </c>
      <c r="H167" s="897">
        <v>540</v>
      </c>
      <c r="I167" s="16">
        <v>254</v>
      </c>
      <c r="J167" s="898">
        <v>286</v>
      </c>
    </row>
    <row r="168" spans="1:10">
      <c r="A168" s="902" t="s">
        <v>305</v>
      </c>
      <c r="B168" s="896">
        <v>77</v>
      </c>
      <c r="C168" s="897">
        <v>164</v>
      </c>
      <c r="D168" s="16">
        <v>75</v>
      </c>
      <c r="E168" s="754">
        <v>89</v>
      </c>
      <c r="F168" s="754" t="s">
        <v>304</v>
      </c>
      <c r="G168" s="896">
        <v>309</v>
      </c>
      <c r="H168" s="897">
        <v>670</v>
      </c>
      <c r="I168" s="16">
        <v>346</v>
      </c>
      <c r="J168" s="898">
        <v>324</v>
      </c>
    </row>
    <row r="169" spans="1:10">
      <c r="A169" s="902" t="s">
        <v>306</v>
      </c>
      <c r="B169" s="896">
        <v>12</v>
      </c>
      <c r="C169" s="897">
        <v>36</v>
      </c>
      <c r="D169" s="16">
        <v>20</v>
      </c>
      <c r="E169" s="754">
        <v>16</v>
      </c>
      <c r="F169" s="754"/>
      <c r="G169" s="896"/>
      <c r="H169" s="16"/>
      <c r="I169" s="16"/>
      <c r="J169" s="898"/>
    </row>
    <row r="170" spans="1:10">
      <c r="A170" s="902" t="s">
        <v>307</v>
      </c>
      <c r="B170" s="896">
        <v>16</v>
      </c>
      <c r="C170" s="897">
        <v>31</v>
      </c>
      <c r="D170" s="16">
        <v>9</v>
      </c>
      <c r="E170" s="754">
        <v>22</v>
      </c>
      <c r="F170" s="901"/>
      <c r="G170" s="890"/>
      <c r="H170" s="900"/>
      <c r="I170" s="900"/>
      <c r="J170" s="914"/>
    </row>
    <row r="171" spans="1:10">
      <c r="A171" s="902" t="s">
        <v>308</v>
      </c>
      <c r="B171" s="896">
        <v>2</v>
      </c>
      <c r="C171" s="897">
        <v>5</v>
      </c>
      <c r="D171" s="16">
        <v>3</v>
      </c>
      <c r="E171" s="754">
        <v>2</v>
      </c>
      <c r="F171" s="754"/>
      <c r="G171" s="896"/>
      <c r="H171" s="16"/>
      <c r="I171" s="16"/>
      <c r="J171" s="898"/>
    </row>
    <row r="172" spans="1:10">
      <c r="A172" s="902" t="s">
        <v>309</v>
      </c>
      <c r="B172" s="896">
        <v>23</v>
      </c>
      <c r="C172" s="897">
        <v>52</v>
      </c>
      <c r="D172" s="16">
        <v>25</v>
      </c>
      <c r="E172" s="754">
        <v>27</v>
      </c>
      <c r="F172" s="754"/>
      <c r="G172" s="896"/>
      <c r="H172" s="16"/>
      <c r="I172" s="16"/>
      <c r="J172" s="898"/>
    </row>
    <row r="173" spans="1:10">
      <c r="A173" s="902" t="s">
        <v>310</v>
      </c>
      <c r="B173" s="896">
        <v>47</v>
      </c>
      <c r="C173" s="897">
        <v>111</v>
      </c>
      <c r="D173" s="16">
        <v>60</v>
      </c>
      <c r="E173" s="754">
        <v>51</v>
      </c>
      <c r="F173" s="754"/>
      <c r="G173" s="896"/>
      <c r="H173" s="16"/>
      <c r="I173" s="16"/>
      <c r="J173" s="898"/>
    </row>
    <row r="174" spans="1:10">
      <c r="A174" s="902" t="s">
        <v>311</v>
      </c>
      <c r="B174" s="896">
        <v>27</v>
      </c>
      <c r="C174" s="897">
        <v>69</v>
      </c>
      <c r="D174" s="16">
        <v>34</v>
      </c>
      <c r="E174" s="754">
        <v>35</v>
      </c>
      <c r="F174" s="754"/>
      <c r="G174" s="896"/>
      <c r="H174" s="16"/>
      <c r="I174" s="16"/>
      <c r="J174" s="898"/>
    </row>
    <row r="175" spans="1:10" ht="14.25" thickBot="1">
      <c r="A175" s="911"/>
      <c r="B175" s="904"/>
      <c r="C175" s="916"/>
      <c r="D175" s="751"/>
      <c r="E175" s="912"/>
      <c r="F175" s="912"/>
      <c r="G175" s="904"/>
      <c r="H175" s="751"/>
      <c r="I175" s="751"/>
      <c r="J175" s="905"/>
    </row>
    <row r="177" spans="1:10">
      <c r="A177" s="16" t="s">
        <v>320</v>
      </c>
    </row>
    <row r="178" spans="1:10">
      <c r="A178" s="16" t="s">
        <v>321</v>
      </c>
    </row>
    <row r="180" spans="1:10" ht="18" thickBot="1">
      <c r="A180" s="886"/>
      <c r="B180" s="750"/>
      <c r="C180" s="16"/>
      <c r="D180" s="16"/>
      <c r="E180" s="16"/>
      <c r="F180" s="16"/>
      <c r="G180" s="16"/>
      <c r="H180" s="885"/>
      <c r="I180" s="16"/>
      <c r="J180" s="887" t="s">
        <v>1513</v>
      </c>
    </row>
    <row r="181" spans="1:10" s="908" customFormat="1">
      <c r="A181" s="1130" t="s">
        <v>1376</v>
      </c>
      <c r="B181" s="1126" t="s">
        <v>1377</v>
      </c>
      <c r="C181" s="1122" t="s">
        <v>1378</v>
      </c>
      <c r="D181" s="1122"/>
      <c r="E181" s="1128"/>
      <c r="F181" s="1126" t="s">
        <v>1376</v>
      </c>
      <c r="G181" s="1126" t="s">
        <v>1382</v>
      </c>
      <c r="H181" s="1122" t="s">
        <v>1378</v>
      </c>
      <c r="I181" s="1122"/>
      <c r="J181" s="1123"/>
    </row>
    <row r="182" spans="1:10" s="908" customFormat="1">
      <c r="A182" s="1131"/>
      <c r="B182" s="1127"/>
      <c r="C182" s="888" t="s">
        <v>1379</v>
      </c>
      <c r="D182" s="752" t="s">
        <v>1380</v>
      </c>
      <c r="E182" s="752" t="s">
        <v>1381</v>
      </c>
      <c r="F182" s="1127"/>
      <c r="G182" s="1127"/>
      <c r="H182" s="888" t="s">
        <v>1379</v>
      </c>
      <c r="I182" s="752" t="s">
        <v>1380</v>
      </c>
      <c r="J182" s="753" t="s">
        <v>1381</v>
      </c>
    </row>
    <row r="183" spans="1:10">
      <c r="A183" s="915" t="s">
        <v>312</v>
      </c>
      <c r="B183" s="890">
        <f>SUM(B184:B190)</f>
        <v>1632</v>
      </c>
      <c r="C183" s="891">
        <f t="shared" ref="C183:E183" si="17">SUM(C184:C190)</f>
        <v>3946</v>
      </c>
      <c r="D183" s="892">
        <f t="shared" si="17"/>
        <v>1886</v>
      </c>
      <c r="E183" s="893">
        <f t="shared" si="17"/>
        <v>2060</v>
      </c>
      <c r="F183" s="894" t="s">
        <v>1457</v>
      </c>
      <c r="G183" s="894">
        <f>SUM(G184:G190)</f>
        <v>2245</v>
      </c>
      <c r="H183" s="891">
        <f t="shared" ref="H183:J183" si="18">SUM(H184:H190)</f>
        <v>5516</v>
      </c>
      <c r="I183" s="892">
        <f t="shared" si="18"/>
        <v>2770</v>
      </c>
      <c r="J183" s="893">
        <f t="shared" si="18"/>
        <v>2746</v>
      </c>
    </row>
    <row r="184" spans="1:10">
      <c r="A184" s="902" t="s">
        <v>288</v>
      </c>
      <c r="B184" s="896">
        <v>276</v>
      </c>
      <c r="C184" s="897">
        <v>699</v>
      </c>
      <c r="D184" s="16">
        <v>342</v>
      </c>
      <c r="E184" s="754">
        <v>357</v>
      </c>
      <c r="F184" s="896" t="s">
        <v>288</v>
      </c>
      <c r="G184" s="896">
        <v>313</v>
      </c>
      <c r="H184" s="897">
        <v>736</v>
      </c>
      <c r="I184" s="16">
        <v>361</v>
      </c>
      <c r="J184" s="898">
        <v>375</v>
      </c>
    </row>
    <row r="185" spans="1:10">
      <c r="A185" s="902" t="s">
        <v>290</v>
      </c>
      <c r="B185" s="896">
        <v>240</v>
      </c>
      <c r="C185" s="897">
        <v>587</v>
      </c>
      <c r="D185" s="16">
        <v>293</v>
      </c>
      <c r="E185" s="754">
        <v>294</v>
      </c>
      <c r="F185" s="896" t="s">
        <v>290</v>
      </c>
      <c r="G185" s="896">
        <v>236</v>
      </c>
      <c r="H185" s="897">
        <v>634</v>
      </c>
      <c r="I185" s="16">
        <v>309</v>
      </c>
      <c r="J185" s="898">
        <v>325</v>
      </c>
    </row>
    <row r="186" spans="1:10">
      <c r="A186" s="902" t="s">
        <v>292</v>
      </c>
      <c r="B186" s="896">
        <v>124</v>
      </c>
      <c r="C186" s="897">
        <v>308</v>
      </c>
      <c r="D186" s="16">
        <v>140</v>
      </c>
      <c r="E186" s="754">
        <v>168</v>
      </c>
      <c r="F186" s="896" t="s">
        <v>292</v>
      </c>
      <c r="G186" s="896">
        <v>553</v>
      </c>
      <c r="H186" s="897">
        <v>1354</v>
      </c>
      <c r="I186" s="16">
        <v>700</v>
      </c>
      <c r="J186" s="898">
        <v>654</v>
      </c>
    </row>
    <row r="187" spans="1:10">
      <c r="A187" s="902" t="s">
        <v>296</v>
      </c>
      <c r="B187" s="896">
        <v>58</v>
      </c>
      <c r="C187" s="897">
        <v>148</v>
      </c>
      <c r="D187" s="16">
        <v>74</v>
      </c>
      <c r="E187" s="754">
        <v>74</v>
      </c>
      <c r="F187" s="896" t="s">
        <v>296</v>
      </c>
      <c r="G187" s="896">
        <v>120</v>
      </c>
      <c r="H187" s="897">
        <v>309</v>
      </c>
      <c r="I187" s="16">
        <v>155</v>
      </c>
      <c r="J187" s="898">
        <v>154</v>
      </c>
    </row>
    <row r="188" spans="1:10">
      <c r="A188" s="902" t="s">
        <v>304</v>
      </c>
      <c r="B188" s="896">
        <v>308</v>
      </c>
      <c r="C188" s="897">
        <v>663</v>
      </c>
      <c r="D188" s="16">
        <v>313</v>
      </c>
      <c r="E188" s="754">
        <v>350</v>
      </c>
      <c r="F188" s="896" t="s">
        <v>304</v>
      </c>
      <c r="G188" s="896">
        <v>411</v>
      </c>
      <c r="H188" s="897">
        <v>1043</v>
      </c>
      <c r="I188" s="16">
        <v>518</v>
      </c>
      <c r="J188" s="898">
        <v>525</v>
      </c>
    </row>
    <row r="189" spans="1:10">
      <c r="A189" s="902" t="s">
        <v>313</v>
      </c>
      <c r="B189" s="896">
        <v>441</v>
      </c>
      <c r="C189" s="897">
        <v>1098</v>
      </c>
      <c r="D189" s="16">
        <v>517</v>
      </c>
      <c r="E189" s="754">
        <v>581</v>
      </c>
      <c r="F189" s="896" t="s">
        <v>1458</v>
      </c>
      <c r="G189" s="896">
        <v>388</v>
      </c>
      <c r="H189" s="897">
        <v>950</v>
      </c>
      <c r="I189" s="16">
        <v>472</v>
      </c>
      <c r="J189" s="898">
        <v>478</v>
      </c>
    </row>
    <row r="190" spans="1:10">
      <c r="A190" s="902" t="s">
        <v>314</v>
      </c>
      <c r="B190" s="896">
        <v>185</v>
      </c>
      <c r="C190" s="897">
        <v>443</v>
      </c>
      <c r="D190" s="16">
        <v>207</v>
      </c>
      <c r="E190" s="754">
        <v>236</v>
      </c>
      <c r="F190" s="896" t="s">
        <v>1459</v>
      </c>
      <c r="G190" s="896">
        <v>224</v>
      </c>
      <c r="H190" s="897">
        <v>490</v>
      </c>
      <c r="I190" s="16">
        <v>255</v>
      </c>
      <c r="J190" s="898">
        <v>235</v>
      </c>
    </row>
    <row r="191" spans="1:10">
      <c r="A191" s="902"/>
      <c r="B191" s="896"/>
      <c r="C191" s="897"/>
      <c r="D191" s="16"/>
      <c r="E191" s="754"/>
      <c r="F191" s="896"/>
      <c r="G191" s="896"/>
      <c r="H191" s="16"/>
      <c r="I191" s="16"/>
      <c r="J191" s="898"/>
    </row>
    <row r="192" spans="1:10">
      <c r="A192" s="902"/>
      <c r="B192" s="896"/>
      <c r="C192" s="16"/>
      <c r="D192" s="16"/>
      <c r="E192" s="16"/>
      <c r="F192" s="896"/>
      <c r="G192" s="896"/>
      <c r="H192" s="16"/>
      <c r="I192" s="16"/>
      <c r="J192" s="898"/>
    </row>
    <row r="193" spans="1:10">
      <c r="A193" s="902"/>
      <c r="B193" s="896"/>
      <c r="C193" s="16"/>
      <c r="D193" s="16"/>
      <c r="E193" s="16"/>
      <c r="F193" s="896"/>
      <c r="G193" s="896"/>
      <c r="H193" s="16"/>
      <c r="I193" s="16"/>
      <c r="J193" s="898"/>
    </row>
    <row r="194" spans="1:10">
      <c r="A194" s="915" t="s">
        <v>315</v>
      </c>
      <c r="B194" s="890">
        <f>SUM(B195:B199)</f>
        <v>2849</v>
      </c>
      <c r="C194" s="899">
        <f t="shared" ref="C194:E194" si="19">SUM(C195:C199)</f>
        <v>6508</v>
      </c>
      <c r="D194" s="900">
        <f t="shared" si="19"/>
        <v>3140</v>
      </c>
      <c r="E194" s="901">
        <f t="shared" si="19"/>
        <v>3368</v>
      </c>
      <c r="F194" s="890" t="s">
        <v>1460</v>
      </c>
      <c r="G194" s="890">
        <f>SUM(G195:G196)</f>
        <v>812</v>
      </c>
      <c r="H194" s="899">
        <f t="shared" ref="H194:I194" si="20">SUM(H195:H196)</f>
        <v>2104</v>
      </c>
      <c r="I194" s="900">
        <f t="shared" si="20"/>
        <v>1052</v>
      </c>
      <c r="J194" s="901">
        <f>SUM(J195:J196)</f>
        <v>1052</v>
      </c>
    </row>
    <row r="195" spans="1:10">
      <c r="A195" s="902" t="s">
        <v>288</v>
      </c>
      <c r="B195" s="896">
        <v>519</v>
      </c>
      <c r="C195" s="897">
        <v>1214</v>
      </c>
      <c r="D195" s="16">
        <v>591</v>
      </c>
      <c r="E195" s="754">
        <v>623</v>
      </c>
      <c r="F195" s="896" t="s">
        <v>288</v>
      </c>
      <c r="G195" s="896">
        <v>352</v>
      </c>
      <c r="H195" s="897">
        <v>891</v>
      </c>
      <c r="I195" s="16">
        <v>445</v>
      </c>
      <c r="J195" s="898">
        <v>446</v>
      </c>
    </row>
    <row r="196" spans="1:10">
      <c r="A196" s="902" t="s">
        <v>290</v>
      </c>
      <c r="B196" s="896">
        <v>449</v>
      </c>
      <c r="C196" s="897">
        <v>969</v>
      </c>
      <c r="D196" s="16">
        <v>480</v>
      </c>
      <c r="E196" s="754">
        <v>489</v>
      </c>
      <c r="F196" s="896" t="s">
        <v>290</v>
      </c>
      <c r="G196" s="896">
        <v>460</v>
      </c>
      <c r="H196" s="897">
        <v>1213</v>
      </c>
      <c r="I196" s="16">
        <v>607</v>
      </c>
      <c r="J196" s="898">
        <v>606</v>
      </c>
    </row>
    <row r="197" spans="1:10">
      <c r="A197" s="902" t="s">
        <v>292</v>
      </c>
      <c r="B197" s="896">
        <v>726</v>
      </c>
      <c r="C197" s="897">
        <v>1648</v>
      </c>
      <c r="D197" s="16">
        <v>806</v>
      </c>
      <c r="E197" s="754">
        <v>842</v>
      </c>
      <c r="F197" s="896"/>
      <c r="G197" s="896"/>
      <c r="H197" s="16"/>
      <c r="I197" s="16"/>
      <c r="J197" s="898"/>
    </row>
    <row r="198" spans="1:10">
      <c r="A198" s="902" t="s">
        <v>296</v>
      </c>
      <c r="B198" s="896">
        <v>698</v>
      </c>
      <c r="C198" s="897">
        <v>1527</v>
      </c>
      <c r="D198" s="16">
        <v>718</v>
      </c>
      <c r="E198" s="754">
        <v>809</v>
      </c>
      <c r="F198" s="896"/>
      <c r="G198" s="896"/>
      <c r="H198" s="16"/>
      <c r="I198" s="16"/>
      <c r="J198" s="898"/>
    </row>
    <row r="199" spans="1:10">
      <c r="A199" s="902" t="s">
        <v>304</v>
      </c>
      <c r="B199" s="896">
        <v>457</v>
      </c>
      <c r="C199" s="897">
        <v>1150</v>
      </c>
      <c r="D199" s="16">
        <v>545</v>
      </c>
      <c r="E199" s="754">
        <v>605</v>
      </c>
      <c r="F199" s="896"/>
      <c r="G199" s="896"/>
      <c r="H199" s="16"/>
      <c r="I199" s="16"/>
      <c r="J199" s="898"/>
    </row>
    <row r="200" spans="1:10">
      <c r="A200" s="902"/>
      <c r="B200" s="896"/>
      <c r="C200" s="16"/>
      <c r="D200" s="16"/>
      <c r="E200" s="16"/>
      <c r="F200" s="890" t="s">
        <v>1461</v>
      </c>
      <c r="G200" s="890">
        <f>SUM(G201:G203)</f>
        <v>1077</v>
      </c>
      <c r="H200" s="899">
        <f t="shared" ref="H200:J200" si="21">SUM(H201:H203)</f>
        <v>2411</v>
      </c>
      <c r="I200" s="900">
        <f t="shared" si="21"/>
        <v>1270</v>
      </c>
      <c r="J200" s="901">
        <f t="shared" si="21"/>
        <v>1141</v>
      </c>
    </row>
    <row r="201" spans="1:10">
      <c r="A201" s="902"/>
      <c r="B201" s="896"/>
      <c r="C201" s="16"/>
      <c r="D201" s="16"/>
      <c r="E201" s="16"/>
      <c r="F201" s="896" t="s">
        <v>288</v>
      </c>
      <c r="G201" s="896">
        <v>216</v>
      </c>
      <c r="H201" s="897">
        <v>393</v>
      </c>
      <c r="I201" s="16">
        <v>246</v>
      </c>
      <c r="J201" s="898">
        <v>147</v>
      </c>
    </row>
    <row r="202" spans="1:10">
      <c r="A202" s="902"/>
      <c r="B202" s="896"/>
      <c r="C202" s="16"/>
      <c r="D202" s="16"/>
      <c r="E202" s="16"/>
      <c r="F202" s="896" t="s">
        <v>290</v>
      </c>
      <c r="G202" s="896">
        <v>415</v>
      </c>
      <c r="H202" s="897">
        <v>953</v>
      </c>
      <c r="I202" s="16">
        <v>461</v>
      </c>
      <c r="J202" s="898">
        <v>492</v>
      </c>
    </row>
    <row r="203" spans="1:10">
      <c r="A203" s="915" t="s">
        <v>316</v>
      </c>
      <c r="B203" s="890">
        <f>SUM(B204:B208)</f>
        <v>2153</v>
      </c>
      <c r="C203" s="899">
        <f t="shared" ref="C203:E203" si="22">SUM(C204:C208)</f>
        <v>4588</v>
      </c>
      <c r="D203" s="900">
        <f t="shared" si="22"/>
        <v>2325</v>
      </c>
      <c r="E203" s="901">
        <f t="shared" si="22"/>
        <v>2263</v>
      </c>
      <c r="F203" s="896" t="s">
        <v>292</v>
      </c>
      <c r="G203" s="896">
        <v>446</v>
      </c>
      <c r="H203" s="897">
        <v>1065</v>
      </c>
      <c r="I203" s="16">
        <v>563</v>
      </c>
      <c r="J203" s="898">
        <v>502</v>
      </c>
    </row>
    <row r="204" spans="1:10">
      <c r="A204" s="902" t="s">
        <v>288</v>
      </c>
      <c r="B204" s="896">
        <v>451</v>
      </c>
      <c r="C204" s="897">
        <v>905</v>
      </c>
      <c r="D204" s="16">
        <v>444</v>
      </c>
      <c r="E204" s="754">
        <v>461</v>
      </c>
      <c r="F204" s="896"/>
      <c r="G204" s="896"/>
      <c r="H204" s="16"/>
      <c r="I204" s="16"/>
      <c r="J204" s="898"/>
    </row>
    <row r="205" spans="1:10">
      <c r="A205" s="902" t="s">
        <v>290</v>
      </c>
      <c r="B205" s="896">
        <v>461</v>
      </c>
      <c r="C205" s="897">
        <v>1091</v>
      </c>
      <c r="D205" s="16">
        <v>533</v>
      </c>
      <c r="E205" s="754">
        <v>558</v>
      </c>
      <c r="F205" s="896"/>
      <c r="G205" s="896"/>
      <c r="H205" s="16"/>
      <c r="I205" s="16"/>
      <c r="J205" s="898"/>
    </row>
    <row r="206" spans="1:10">
      <c r="A206" s="902" t="s">
        <v>292</v>
      </c>
      <c r="B206" s="896">
        <v>451</v>
      </c>
      <c r="C206" s="897">
        <v>1137</v>
      </c>
      <c r="D206" s="16">
        <v>582</v>
      </c>
      <c r="E206" s="754">
        <v>555</v>
      </c>
      <c r="F206" s="896"/>
      <c r="G206" s="896"/>
      <c r="H206" s="16"/>
      <c r="I206" s="16"/>
      <c r="J206" s="898"/>
    </row>
    <row r="207" spans="1:10">
      <c r="A207" s="902" t="s">
        <v>296</v>
      </c>
      <c r="B207" s="896">
        <v>279</v>
      </c>
      <c r="C207" s="897">
        <v>587</v>
      </c>
      <c r="D207" s="16">
        <v>299</v>
      </c>
      <c r="E207" s="754">
        <v>288</v>
      </c>
      <c r="F207" s="890" t="s">
        <v>1462</v>
      </c>
      <c r="G207" s="890">
        <f>SUM(G208:G212)</f>
        <v>2034</v>
      </c>
      <c r="H207" s="899">
        <f t="shared" ref="H207:J207" si="23">SUM(H208:H212)</f>
        <v>4756</v>
      </c>
      <c r="I207" s="900">
        <f t="shared" si="23"/>
        <v>2359</v>
      </c>
      <c r="J207" s="901">
        <f t="shared" si="23"/>
        <v>2397</v>
      </c>
    </row>
    <row r="208" spans="1:10">
      <c r="A208" s="902" t="s">
        <v>304</v>
      </c>
      <c r="B208" s="896">
        <v>511</v>
      </c>
      <c r="C208" s="897">
        <v>868</v>
      </c>
      <c r="D208" s="16">
        <v>467</v>
      </c>
      <c r="E208" s="754">
        <v>401</v>
      </c>
      <c r="F208" s="917" t="s">
        <v>288</v>
      </c>
      <c r="G208" s="896">
        <v>224</v>
      </c>
      <c r="H208" s="897">
        <v>318</v>
      </c>
      <c r="I208" s="16">
        <v>160</v>
      </c>
      <c r="J208" s="898">
        <v>158</v>
      </c>
    </row>
    <row r="209" spans="1:10">
      <c r="A209" s="902"/>
      <c r="B209" s="896"/>
      <c r="C209" s="16"/>
      <c r="D209" s="16"/>
      <c r="E209" s="754"/>
      <c r="F209" s="917" t="s">
        <v>290</v>
      </c>
      <c r="G209" s="896">
        <v>609</v>
      </c>
      <c r="H209" s="897">
        <v>1347</v>
      </c>
      <c r="I209" s="16">
        <v>638</v>
      </c>
      <c r="J209" s="898">
        <v>709</v>
      </c>
    </row>
    <row r="210" spans="1:10">
      <c r="A210" s="902"/>
      <c r="B210" s="896"/>
      <c r="C210" s="16"/>
      <c r="D210" s="16"/>
      <c r="E210" s="754"/>
      <c r="F210" s="917" t="s">
        <v>292</v>
      </c>
      <c r="G210" s="896">
        <v>343</v>
      </c>
      <c r="H210" s="897">
        <v>981</v>
      </c>
      <c r="I210" s="16">
        <v>504</v>
      </c>
      <c r="J210" s="898">
        <v>477</v>
      </c>
    </row>
    <row r="211" spans="1:10">
      <c r="A211" s="902"/>
      <c r="B211" s="896"/>
      <c r="C211" s="16"/>
      <c r="D211" s="16"/>
      <c r="E211" s="754"/>
      <c r="F211" s="917" t="s">
        <v>296</v>
      </c>
      <c r="G211" s="896">
        <v>481</v>
      </c>
      <c r="H211" s="897">
        <v>1173</v>
      </c>
      <c r="I211" s="16">
        <v>587</v>
      </c>
      <c r="J211" s="898">
        <v>586</v>
      </c>
    </row>
    <row r="212" spans="1:10">
      <c r="A212" s="915" t="s">
        <v>317</v>
      </c>
      <c r="B212" s="890">
        <f>SUM(B213:B216)</f>
        <v>2453</v>
      </c>
      <c r="C212" s="899">
        <f t="shared" ref="C212:E212" si="24">SUM(C213:C216)</f>
        <v>5885</v>
      </c>
      <c r="D212" s="900">
        <f t="shared" si="24"/>
        <v>2868</v>
      </c>
      <c r="E212" s="901">
        <f t="shared" si="24"/>
        <v>3017</v>
      </c>
      <c r="F212" s="917" t="s">
        <v>304</v>
      </c>
      <c r="G212" s="896">
        <v>377</v>
      </c>
      <c r="H212" s="897">
        <v>937</v>
      </c>
      <c r="I212" s="16">
        <v>470</v>
      </c>
      <c r="J212" s="898">
        <v>467</v>
      </c>
    </row>
    <row r="213" spans="1:10">
      <c r="A213" s="902" t="s">
        <v>288</v>
      </c>
      <c r="B213" s="896">
        <v>702</v>
      </c>
      <c r="C213" s="897">
        <v>1844</v>
      </c>
      <c r="D213" s="16">
        <v>892</v>
      </c>
      <c r="E213" s="754">
        <v>952</v>
      </c>
      <c r="F213" s="896"/>
      <c r="G213" s="896"/>
      <c r="H213" s="16"/>
      <c r="I213" s="16"/>
      <c r="J213" s="898"/>
    </row>
    <row r="214" spans="1:10">
      <c r="A214" s="902" t="s">
        <v>290</v>
      </c>
      <c r="B214" s="896">
        <v>762</v>
      </c>
      <c r="C214" s="897">
        <v>1759</v>
      </c>
      <c r="D214" s="16">
        <v>861</v>
      </c>
      <c r="E214" s="754">
        <v>898</v>
      </c>
      <c r="F214" s="896"/>
      <c r="G214" s="896"/>
      <c r="H214" s="16"/>
      <c r="I214" s="16"/>
      <c r="J214" s="898"/>
    </row>
    <row r="215" spans="1:10">
      <c r="A215" s="902" t="s">
        <v>292</v>
      </c>
      <c r="B215" s="896">
        <v>561</v>
      </c>
      <c r="C215" s="897">
        <v>1288</v>
      </c>
      <c r="D215" s="16">
        <v>633</v>
      </c>
      <c r="E215" s="754">
        <v>655</v>
      </c>
      <c r="F215" s="896"/>
      <c r="G215" s="896"/>
      <c r="H215" s="16"/>
      <c r="I215" s="16"/>
      <c r="J215" s="898"/>
    </row>
    <row r="216" spans="1:10">
      <c r="A216" s="902" t="s">
        <v>296</v>
      </c>
      <c r="B216" s="896">
        <v>428</v>
      </c>
      <c r="C216" s="897">
        <v>994</v>
      </c>
      <c r="D216" s="16">
        <v>482</v>
      </c>
      <c r="E216" s="754">
        <v>512</v>
      </c>
      <c r="F216" s="890" t="s">
        <v>949</v>
      </c>
      <c r="G216" s="890">
        <f>SUM(G217:G222)</f>
        <v>2056</v>
      </c>
      <c r="H216" s="899">
        <f t="shared" ref="H216:J216" si="25">SUM(H217:H222)</f>
        <v>4862</v>
      </c>
      <c r="I216" s="900">
        <f t="shared" si="25"/>
        <v>2571</v>
      </c>
      <c r="J216" s="901">
        <f t="shared" si="25"/>
        <v>2291</v>
      </c>
    </row>
    <row r="217" spans="1:10">
      <c r="A217" s="902"/>
      <c r="B217" s="896"/>
      <c r="C217" s="16"/>
      <c r="D217" s="16"/>
      <c r="E217" s="16"/>
      <c r="F217" s="896" t="s">
        <v>288</v>
      </c>
      <c r="G217" s="896">
        <v>542</v>
      </c>
      <c r="H217" s="897">
        <v>984</v>
      </c>
      <c r="I217" s="16">
        <v>579</v>
      </c>
      <c r="J217" s="898">
        <v>405</v>
      </c>
    </row>
    <row r="218" spans="1:10">
      <c r="A218" s="902"/>
      <c r="B218" s="896"/>
      <c r="C218" s="16"/>
      <c r="D218" s="16"/>
      <c r="E218" s="16"/>
      <c r="F218" s="896" t="s">
        <v>290</v>
      </c>
      <c r="G218" s="896">
        <v>576</v>
      </c>
      <c r="H218" s="897">
        <v>1414</v>
      </c>
      <c r="I218" s="16">
        <v>729</v>
      </c>
      <c r="J218" s="898">
        <v>685</v>
      </c>
    </row>
    <row r="219" spans="1:10">
      <c r="A219" s="902"/>
      <c r="B219" s="896"/>
      <c r="C219" s="16"/>
      <c r="D219" s="16"/>
      <c r="E219" s="16"/>
      <c r="F219" s="896" t="s">
        <v>292</v>
      </c>
      <c r="G219" s="896">
        <v>198</v>
      </c>
      <c r="H219" s="897">
        <v>431</v>
      </c>
      <c r="I219" s="16">
        <v>230</v>
      </c>
      <c r="J219" s="898">
        <v>201</v>
      </c>
    </row>
    <row r="220" spans="1:10">
      <c r="A220" s="915" t="s">
        <v>318</v>
      </c>
      <c r="B220" s="890">
        <f>SUM(B221:B225)</f>
        <v>3087</v>
      </c>
      <c r="C220" s="899">
        <f t="shared" ref="C220:E220" si="26">SUM(C221:C225)</f>
        <v>7140</v>
      </c>
      <c r="D220" s="900">
        <f t="shared" si="26"/>
        <v>3499</v>
      </c>
      <c r="E220" s="901">
        <f t="shared" si="26"/>
        <v>3641</v>
      </c>
      <c r="F220" s="896" t="s">
        <v>296</v>
      </c>
      <c r="G220" s="896">
        <v>162</v>
      </c>
      <c r="H220" s="897">
        <v>447</v>
      </c>
      <c r="I220" s="16">
        <v>222</v>
      </c>
      <c r="J220" s="898">
        <v>225</v>
      </c>
    </row>
    <row r="221" spans="1:10">
      <c r="A221" s="902" t="s">
        <v>288</v>
      </c>
      <c r="B221" s="896">
        <v>430</v>
      </c>
      <c r="C221" s="897">
        <v>941</v>
      </c>
      <c r="D221" s="16">
        <v>456</v>
      </c>
      <c r="E221" s="754">
        <v>485</v>
      </c>
      <c r="F221" s="896" t="s">
        <v>304</v>
      </c>
      <c r="G221" s="896">
        <v>389</v>
      </c>
      <c r="H221" s="897">
        <v>999</v>
      </c>
      <c r="I221" s="16">
        <v>512</v>
      </c>
      <c r="J221" s="898">
        <v>487</v>
      </c>
    </row>
    <row r="222" spans="1:10">
      <c r="A222" s="902" t="s">
        <v>290</v>
      </c>
      <c r="B222" s="896">
        <v>783</v>
      </c>
      <c r="C222" s="897">
        <v>1789</v>
      </c>
      <c r="D222" s="16">
        <v>879</v>
      </c>
      <c r="E222" s="754">
        <v>910</v>
      </c>
      <c r="F222" s="896" t="s">
        <v>1463</v>
      </c>
      <c r="G222" s="896">
        <v>189</v>
      </c>
      <c r="H222" s="897">
        <v>587</v>
      </c>
      <c r="I222" s="16">
        <v>299</v>
      </c>
      <c r="J222" s="898">
        <v>288</v>
      </c>
    </row>
    <row r="223" spans="1:10">
      <c r="A223" s="902" t="s">
        <v>292</v>
      </c>
      <c r="B223" s="896">
        <v>842</v>
      </c>
      <c r="C223" s="897">
        <v>1990</v>
      </c>
      <c r="D223" s="16">
        <v>979</v>
      </c>
      <c r="E223" s="754">
        <v>1011</v>
      </c>
      <c r="F223" s="896"/>
      <c r="G223" s="896"/>
      <c r="H223" s="897"/>
      <c r="I223" s="16"/>
      <c r="J223" s="898"/>
    </row>
    <row r="224" spans="1:10">
      <c r="A224" s="902" t="s">
        <v>296</v>
      </c>
      <c r="B224" s="896">
        <v>840</v>
      </c>
      <c r="C224" s="897">
        <v>2003</v>
      </c>
      <c r="D224" s="16">
        <v>980</v>
      </c>
      <c r="E224" s="754">
        <v>1023</v>
      </c>
      <c r="F224" s="896"/>
      <c r="G224" s="896"/>
      <c r="H224" s="897"/>
      <c r="I224" s="16"/>
      <c r="J224" s="898"/>
    </row>
    <row r="225" spans="1:10">
      <c r="A225" s="902" t="s">
        <v>304</v>
      </c>
      <c r="B225" s="896">
        <v>192</v>
      </c>
      <c r="C225" s="897">
        <v>417</v>
      </c>
      <c r="D225" s="16">
        <v>205</v>
      </c>
      <c r="E225" s="754">
        <v>212</v>
      </c>
      <c r="F225" s="896"/>
      <c r="G225" s="896"/>
      <c r="H225" s="897"/>
      <c r="I225" s="16"/>
      <c r="J225" s="898"/>
    </row>
    <row r="226" spans="1:10">
      <c r="A226" s="902"/>
      <c r="B226" s="896"/>
      <c r="C226" s="16"/>
      <c r="D226" s="16"/>
      <c r="E226" s="16"/>
      <c r="F226" s="896"/>
      <c r="G226" s="896"/>
      <c r="H226" s="16"/>
      <c r="I226" s="16"/>
      <c r="J226" s="898"/>
    </row>
    <row r="227" spans="1:10">
      <c r="A227" s="902"/>
      <c r="B227" s="896"/>
      <c r="C227" s="16"/>
      <c r="D227" s="16"/>
      <c r="E227" s="16"/>
      <c r="F227" s="896"/>
      <c r="G227" s="896"/>
      <c r="H227" s="16"/>
      <c r="I227" s="16"/>
      <c r="J227" s="898"/>
    </row>
    <row r="228" spans="1:10">
      <c r="A228" s="902"/>
      <c r="B228" s="896"/>
      <c r="C228" s="16"/>
      <c r="D228" s="16"/>
      <c r="E228" s="16"/>
      <c r="F228" s="896"/>
      <c r="G228" s="896"/>
      <c r="H228" s="16"/>
      <c r="I228" s="16"/>
      <c r="J228" s="898"/>
    </row>
    <row r="229" spans="1:10">
      <c r="A229" s="902"/>
      <c r="B229" s="896"/>
      <c r="C229" s="16"/>
      <c r="D229" s="16"/>
      <c r="E229" s="16"/>
      <c r="F229" s="896"/>
      <c r="G229" s="896"/>
      <c r="H229" s="16"/>
      <c r="I229" s="16"/>
      <c r="J229" s="898"/>
    </row>
    <row r="230" spans="1:10">
      <c r="A230" s="902"/>
      <c r="B230" s="896"/>
      <c r="C230" s="16"/>
      <c r="D230" s="16"/>
      <c r="E230" s="16"/>
      <c r="F230" s="896"/>
      <c r="G230" s="896"/>
      <c r="H230" s="16"/>
      <c r="I230" s="16"/>
      <c r="J230" s="898"/>
    </row>
    <row r="231" spans="1:10">
      <c r="A231" s="902"/>
      <c r="B231" s="896"/>
      <c r="C231" s="16"/>
      <c r="D231" s="16"/>
      <c r="E231" s="16"/>
      <c r="F231" s="896"/>
      <c r="G231" s="896"/>
      <c r="H231" s="16"/>
      <c r="I231" s="16"/>
      <c r="J231" s="898"/>
    </row>
    <row r="232" spans="1:10">
      <c r="A232" s="902"/>
      <c r="B232" s="896"/>
      <c r="C232" s="16"/>
      <c r="D232" s="16"/>
      <c r="E232" s="16"/>
      <c r="F232" s="896"/>
      <c r="G232" s="896"/>
      <c r="H232" s="16"/>
      <c r="I232" s="16"/>
      <c r="J232" s="898"/>
    </row>
    <row r="233" spans="1:10">
      <c r="A233" s="902"/>
      <c r="B233" s="896"/>
      <c r="C233" s="16"/>
      <c r="D233" s="16"/>
      <c r="E233" s="16"/>
      <c r="F233" s="896"/>
      <c r="G233" s="896"/>
      <c r="H233" s="16"/>
      <c r="I233" s="16"/>
      <c r="J233" s="898"/>
    </row>
    <row r="234" spans="1:10" ht="14.25" thickBot="1">
      <c r="A234" s="911"/>
      <c r="B234" s="904"/>
      <c r="C234" s="751"/>
      <c r="D234" s="751"/>
      <c r="E234" s="751"/>
      <c r="F234" s="904"/>
      <c r="G234" s="904"/>
      <c r="H234" s="751"/>
      <c r="I234" s="751"/>
      <c r="J234" s="905"/>
    </row>
    <row r="236" spans="1:10">
      <c r="A236" s="16" t="s">
        <v>320</v>
      </c>
      <c r="G236" s="342"/>
      <c r="H236" s="16"/>
      <c r="I236" s="16"/>
      <c r="J236" s="16"/>
    </row>
    <row r="237" spans="1:10">
      <c r="A237" s="16" t="s">
        <v>321</v>
      </c>
    </row>
  </sheetData>
  <mergeCells count="24">
    <mergeCell ref="H62:J62"/>
    <mergeCell ref="A3:A4"/>
    <mergeCell ref="B3:B4"/>
    <mergeCell ref="C3:E3"/>
    <mergeCell ref="F3:F4"/>
    <mergeCell ref="G3:G4"/>
    <mergeCell ref="H3:J3"/>
    <mergeCell ref="A62:A63"/>
    <mergeCell ref="B62:B63"/>
    <mergeCell ref="C62:E62"/>
    <mergeCell ref="F62:F63"/>
    <mergeCell ref="G62:G63"/>
    <mergeCell ref="H181:J181"/>
    <mergeCell ref="A122:A123"/>
    <mergeCell ref="B122:B123"/>
    <mergeCell ref="C122:E122"/>
    <mergeCell ref="F122:F123"/>
    <mergeCell ref="G122:G123"/>
    <mergeCell ref="H122:J122"/>
    <mergeCell ref="A181:A182"/>
    <mergeCell ref="B181:B182"/>
    <mergeCell ref="C181:E181"/>
    <mergeCell ref="F181:F182"/>
    <mergeCell ref="G181:G182"/>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AP82"/>
  <sheetViews>
    <sheetView view="pageBreakPreview" zoomScaleNormal="100" zoomScaleSheetLayoutView="100" workbookViewId="0">
      <selection activeCell="O25" sqref="O25:O26"/>
    </sheetView>
  </sheetViews>
  <sheetFormatPr defaultRowHeight="13.5"/>
  <cols>
    <col min="1" max="1" width="9.625" style="67" customWidth="1"/>
    <col min="2" max="9" width="9" style="67"/>
    <col min="10" max="11" width="11.125" style="67" customWidth="1"/>
    <col min="12" max="12" width="5" style="67" customWidth="1"/>
    <col min="13" max="26" width="6.625" style="67" customWidth="1"/>
    <col min="27" max="28" width="7.5" style="67" customWidth="1"/>
    <col min="29" max="32" width="7.75" style="67" customWidth="1"/>
    <col min="33" max="34" width="7.875" style="67" customWidth="1"/>
    <col min="35" max="36" width="7.375" style="67" customWidth="1"/>
    <col min="37" max="37" width="7.75" style="67" customWidth="1"/>
    <col min="38" max="38" width="7.375" style="67" customWidth="1"/>
    <col min="39" max="16384" width="9" style="67"/>
  </cols>
  <sheetData>
    <row r="1" spans="1:42" ht="18.75" customHeight="1">
      <c r="A1" s="246" t="s">
        <v>460</v>
      </c>
      <c r="B1" s="247"/>
      <c r="C1" s="247"/>
      <c r="D1" s="247"/>
      <c r="E1" s="247"/>
      <c r="F1" s="247"/>
      <c r="G1" s="247"/>
      <c r="H1" s="247"/>
      <c r="I1" s="247"/>
      <c r="J1" s="247"/>
      <c r="K1" s="247"/>
      <c r="L1" s="563" t="s">
        <v>1067</v>
      </c>
    </row>
    <row r="2" spans="1:42" ht="15" customHeight="1">
      <c r="A2" s="247"/>
      <c r="B2" s="247"/>
      <c r="C2" s="247"/>
      <c r="D2" s="247"/>
      <c r="E2" s="247"/>
      <c r="F2" s="247"/>
      <c r="G2" s="247"/>
      <c r="H2" s="247"/>
      <c r="I2" s="247"/>
      <c r="J2" s="248" t="s">
        <v>884</v>
      </c>
      <c r="K2" s="248"/>
    </row>
    <row r="3" spans="1:42">
      <c r="L3" s="68"/>
      <c r="M3" s="77" t="s">
        <v>437</v>
      </c>
      <c r="N3" s="78" t="s">
        <v>438</v>
      </c>
      <c r="O3" s="78" t="s">
        <v>439</v>
      </c>
      <c r="P3" s="78" t="s">
        <v>440</v>
      </c>
      <c r="Q3" s="78" t="s">
        <v>441</v>
      </c>
      <c r="R3" s="78" t="s">
        <v>442</v>
      </c>
      <c r="S3" s="79" t="s">
        <v>443</v>
      </c>
      <c r="T3" s="78" t="s">
        <v>444</v>
      </c>
      <c r="U3" s="78" t="s">
        <v>445</v>
      </c>
      <c r="V3" s="79" t="s">
        <v>446</v>
      </c>
      <c r="W3" s="78" t="s">
        <v>447</v>
      </c>
      <c r="X3" s="78" t="s">
        <v>448</v>
      </c>
      <c r="Y3" s="78" t="s">
        <v>449</v>
      </c>
      <c r="Z3" s="78" t="s">
        <v>450</v>
      </c>
      <c r="AA3" s="78" t="s">
        <v>451</v>
      </c>
      <c r="AB3" s="78" t="s">
        <v>452</v>
      </c>
      <c r="AC3" s="79" t="s">
        <v>453</v>
      </c>
      <c r="AD3" s="79" t="s">
        <v>454</v>
      </c>
      <c r="AE3" s="295" t="s">
        <v>459</v>
      </c>
      <c r="AF3" s="295" t="s">
        <v>907</v>
      </c>
      <c r="AG3" s="295" t="s">
        <v>920</v>
      </c>
      <c r="AH3" s="295" t="s">
        <v>950</v>
      </c>
      <c r="AI3" s="66" t="s">
        <v>968</v>
      </c>
      <c r="AJ3" s="66" t="s">
        <v>1008</v>
      </c>
      <c r="AK3" s="66" t="s">
        <v>1041</v>
      </c>
      <c r="AL3" s="562" t="s">
        <v>1044</v>
      </c>
      <c r="AM3" s="597" t="s">
        <v>1186</v>
      </c>
      <c r="AN3" s="597" t="s">
        <v>1286</v>
      </c>
      <c r="AO3" s="597" t="s">
        <v>1445</v>
      </c>
      <c r="AP3" s="597" t="s">
        <v>1515</v>
      </c>
    </row>
    <row r="4" spans="1:42">
      <c r="L4" s="68" t="s">
        <v>455</v>
      </c>
      <c r="M4" s="80">
        <v>657</v>
      </c>
      <c r="N4" s="66">
        <v>735</v>
      </c>
      <c r="O4" s="66">
        <v>773</v>
      </c>
      <c r="P4" s="66">
        <v>811</v>
      </c>
      <c r="Q4" s="66">
        <v>808</v>
      </c>
      <c r="R4" s="66">
        <v>833</v>
      </c>
      <c r="S4" s="66">
        <v>818</v>
      </c>
      <c r="T4" s="81">
        <v>789</v>
      </c>
      <c r="U4" s="81">
        <v>803</v>
      </c>
      <c r="V4" s="66">
        <v>829</v>
      </c>
      <c r="W4" s="81">
        <v>866</v>
      </c>
      <c r="X4" s="81">
        <v>942</v>
      </c>
      <c r="Y4" s="81">
        <v>885</v>
      </c>
      <c r="Z4" s="79">
        <v>1026</v>
      </c>
      <c r="AA4" s="78">
        <v>948</v>
      </c>
      <c r="AB4" s="78">
        <v>953</v>
      </c>
      <c r="AC4" s="79">
        <v>970</v>
      </c>
      <c r="AD4" s="79">
        <v>1059</v>
      </c>
      <c r="AE4" s="295">
        <v>982</v>
      </c>
      <c r="AF4" s="295">
        <v>1003</v>
      </c>
      <c r="AG4" s="295">
        <v>1054</v>
      </c>
      <c r="AH4" s="295">
        <v>1044</v>
      </c>
      <c r="AI4" s="295">
        <v>1034</v>
      </c>
      <c r="AJ4" s="295">
        <v>977</v>
      </c>
      <c r="AK4" s="295">
        <v>913</v>
      </c>
      <c r="AL4" s="295">
        <v>885</v>
      </c>
      <c r="AM4" s="79">
        <v>895</v>
      </c>
      <c r="AN4" s="79">
        <v>841</v>
      </c>
      <c r="AO4" s="68">
        <v>844</v>
      </c>
      <c r="AP4" s="68">
        <v>800</v>
      </c>
    </row>
    <row r="5" spans="1:42">
      <c r="L5" s="68" t="s">
        <v>456</v>
      </c>
      <c r="M5" s="80">
        <v>286</v>
      </c>
      <c r="N5" s="66">
        <v>281</v>
      </c>
      <c r="O5" s="66">
        <v>311</v>
      </c>
      <c r="P5" s="66">
        <v>296</v>
      </c>
      <c r="Q5" s="66">
        <v>326</v>
      </c>
      <c r="R5" s="66">
        <v>346</v>
      </c>
      <c r="S5" s="66">
        <v>347</v>
      </c>
      <c r="T5" s="81">
        <v>366</v>
      </c>
      <c r="U5" s="81">
        <v>383</v>
      </c>
      <c r="V5" s="66">
        <v>368</v>
      </c>
      <c r="W5" s="81">
        <v>414</v>
      </c>
      <c r="X5" s="81">
        <v>391</v>
      </c>
      <c r="Y5" s="81">
        <v>416</v>
      </c>
      <c r="Z5" s="79">
        <v>514</v>
      </c>
      <c r="AA5" s="78">
        <v>444</v>
      </c>
      <c r="AB5" s="78">
        <v>483</v>
      </c>
      <c r="AC5" s="79">
        <v>473</v>
      </c>
      <c r="AD5" s="79">
        <v>495</v>
      </c>
      <c r="AE5" s="295">
        <v>545</v>
      </c>
      <c r="AF5" s="295">
        <v>530</v>
      </c>
      <c r="AG5" s="295">
        <v>546</v>
      </c>
      <c r="AH5" s="295">
        <v>565</v>
      </c>
      <c r="AI5" s="295">
        <v>582</v>
      </c>
      <c r="AJ5" s="295">
        <v>598</v>
      </c>
      <c r="AK5" s="295">
        <v>623</v>
      </c>
      <c r="AL5" s="295">
        <v>568</v>
      </c>
      <c r="AM5" s="79">
        <v>651</v>
      </c>
      <c r="AN5" s="79">
        <v>716</v>
      </c>
      <c r="AO5" s="68">
        <v>745</v>
      </c>
      <c r="AP5" s="68">
        <v>713</v>
      </c>
    </row>
    <row r="6" spans="1:42">
      <c r="L6" s="68" t="s">
        <v>457</v>
      </c>
      <c r="M6" s="80">
        <v>6969</v>
      </c>
      <c r="N6" s="66">
        <v>5892</v>
      </c>
      <c r="O6" s="66">
        <v>6110</v>
      </c>
      <c r="P6" s="66">
        <v>4725</v>
      </c>
      <c r="Q6" s="66">
        <v>5067</v>
      </c>
      <c r="R6" s="66">
        <v>5408</v>
      </c>
      <c r="S6" s="66">
        <v>4617</v>
      </c>
      <c r="T6" s="81">
        <v>5118</v>
      </c>
      <c r="U6" s="81">
        <v>5374</v>
      </c>
      <c r="V6" s="66">
        <v>5535</v>
      </c>
      <c r="W6" s="81">
        <v>5278</v>
      </c>
      <c r="X6" s="81">
        <v>5193</v>
      </c>
      <c r="Y6" s="81">
        <v>5142</v>
      </c>
      <c r="Z6" s="79">
        <v>5519</v>
      </c>
      <c r="AA6" s="78">
        <v>4911</v>
      </c>
      <c r="AB6" s="78">
        <v>5081</v>
      </c>
      <c r="AC6" s="66">
        <v>5390</v>
      </c>
      <c r="AD6" s="66">
        <v>5234</v>
      </c>
      <c r="AE6" s="295">
        <v>4795</v>
      </c>
      <c r="AF6" s="295">
        <v>5028</v>
      </c>
      <c r="AG6" s="295">
        <v>5015</v>
      </c>
      <c r="AH6" s="295">
        <v>5157</v>
      </c>
      <c r="AI6" s="295">
        <v>5144</v>
      </c>
      <c r="AJ6" s="295">
        <v>5318</v>
      </c>
      <c r="AK6" s="295">
        <v>5741</v>
      </c>
      <c r="AL6" s="295">
        <v>5354</v>
      </c>
      <c r="AM6" s="79">
        <v>4995</v>
      </c>
      <c r="AN6" s="79">
        <v>5355</v>
      </c>
      <c r="AO6" s="68">
        <v>5079</v>
      </c>
      <c r="AP6" s="68">
        <v>5111</v>
      </c>
    </row>
    <row r="7" spans="1:42">
      <c r="L7" s="68" t="s">
        <v>458</v>
      </c>
      <c r="M7" s="80">
        <v>3636</v>
      </c>
      <c r="N7" s="66">
        <v>3916</v>
      </c>
      <c r="O7" s="66">
        <v>3989</v>
      </c>
      <c r="P7" s="66">
        <v>3962</v>
      </c>
      <c r="Q7" s="66">
        <v>3900</v>
      </c>
      <c r="R7" s="66">
        <v>3989</v>
      </c>
      <c r="S7" s="66">
        <v>4065</v>
      </c>
      <c r="T7" s="81">
        <v>3987</v>
      </c>
      <c r="U7" s="81">
        <v>4187</v>
      </c>
      <c r="V7" s="66">
        <v>3836</v>
      </c>
      <c r="W7" s="81">
        <v>4037</v>
      </c>
      <c r="X7" s="81">
        <v>4576</v>
      </c>
      <c r="Y7" s="81">
        <v>4774</v>
      </c>
      <c r="Z7" s="79">
        <v>4488</v>
      </c>
      <c r="AA7" s="78">
        <v>4587</v>
      </c>
      <c r="AB7" s="78">
        <v>4471</v>
      </c>
      <c r="AC7" s="66">
        <v>4388</v>
      </c>
      <c r="AD7" s="66">
        <v>4176</v>
      </c>
      <c r="AE7" s="295">
        <v>4517</v>
      </c>
      <c r="AF7" s="295">
        <v>4585</v>
      </c>
      <c r="AG7" s="295">
        <v>4419</v>
      </c>
      <c r="AH7" s="295">
        <v>4408</v>
      </c>
      <c r="AI7" s="295">
        <v>4668</v>
      </c>
      <c r="AJ7" s="295">
        <v>4888</v>
      </c>
      <c r="AK7" s="295">
        <v>4896</v>
      </c>
      <c r="AL7" s="295">
        <v>4642</v>
      </c>
      <c r="AM7" s="79">
        <v>4598</v>
      </c>
      <c r="AN7" s="79">
        <v>4708</v>
      </c>
      <c r="AO7" s="68">
        <v>4959</v>
      </c>
      <c r="AP7" s="68">
        <v>4900</v>
      </c>
    </row>
    <row r="8" spans="1:42">
      <c r="AC8" s="69"/>
      <c r="AD8" s="69"/>
      <c r="AE8" s="69"/>
      <c r="AF8" s="69"/>
    </row>
    <row r="9" spans="1:42">
      <c r="AC9" s="70"/>
      <c r="AD9" s="70"/>
      <c r="AE9" s="70"/>
      <c r="AF9" s="70"/>
    </row>
    <row r="10" spans="1:42">
      <c r="A10" s="72"/>
      <c r="AC10" s="71"/>
      <c r="AD10" s="71"/>
      <c r="AE10" s="71"/>
      <c r="AF10" s="71"/>
    </row>
    <row r="12" spans="1:42">
      <c r="L12" s="72"/>
      <c r="M12" s="72"/>
      <c r="N12" s="72"/>
      <c r="O12" s="72"/>
      <c r="P12" s="72"/>
      <c r="Q12" s="72"/>
      <c r="R12" s="72"/>
      <c r="S12" s="72"/>
      <c r="T12" s="72"/>
      <c r="U12" s="72"/>
      <c r="V12" s="72"/>
      <c r="W12" s="72"/>
      <c r="X12" s="72"/>
      <c r="Y12" s="72"/>
      <c r="Z12" s="72"/>
      <c r="AA12" s="72"/>
    </row>
    <row r="13" spans="1:42">
      <c r="L13" s="72"/>
      <c r="M13" s="72"/>
      <c r="N13" s="72"/>
      <c r="O13" s="72"/>
      <c r="P13" s="72"/>
      <c r="Q13" s="72"/>
      <c r="R13" s="72"/>
      <c r="S13" s="72"/>
      <c r="T13" s="72"/>
      <c r="U13" s="72"/>
      <c r="V13" s="72"/>
      <c r="W13" s="72"/>
      <c r="X13" s="72"/>
      <c r="Y13" s="72"/>
      <c r="Z13" s="72"/>
      <c r="AA13" s="72"/>
    </row>
    <row r="14" spans="1:42">
      <c r="L14" s="72"/>
      <c r="M14" s="72"/>
      <c r="N14" s="72"/>
      <c r="O14" s="72"/>
      <c r="P14" s="72"/>
      <c r="Q14" s="72"/>
      <c r="R14" s="72"/>
      <c r="S14" s="72"/>
      <c r="T14" s="72"/>
      <c r="U14" s="72"/>
      <c r="V14" s="72"/>
      <c r="W14" s="72"/>
      <c r="X14" s="72"/>
      <c r="Y14" s="71"/>
      <c r="Z14" s="71"/>
      <c r="AA14" s="72"/>
      <c r="AB14" s="72"/>
    </row>
    <row r="15" spans="1:42">
      <c r="L15" s="72"/>
      <c r="M15" s="74"/>
      <c r="N15" s="74"/>
      <c r="O15" s="73"/>
      <c r="P15" s="74"/>
      <c r="Q15" s="74"/>
      <c r="R15" s="74"/>
      <c r="S15" s="74"/>
      <c r="T15" s="74"/>
      <c r="U15" s="74"/>
      <c r="V15" s="74"/>
      <c r="W15" s="74"/>
      <c r="X15" s="74"/>
      <c r="Y15" s="73"/>
      <c r="Z15" s="73"/>
      <c r="AA15" s="73"/>
      <c r="AB15" s="74"/>
      <c r="AC15" s="75"/>
      <c r="AD15" s="75"/>
      <c r="AE15" s="75"/>
      <c r="AF15" s="75"/>
    </row>
    <row r="16" spans="1:42">
      <c r="L16" s="72"/>
      <c r="M16" s="74"/>
      <c r="N16" s="74"/>
      <c r="O16" s="74"/>
      <c r="P16" s="74"/>
      <c r="Q16" s="74"/>
      <c r="R16" s="74"/>
      <c r="S16" s="74"/>
      <c r="T16" s="74"/>
      <c r="U16" s="74"/>
      <c r="V16" s="74"/>
      <c r="W16" s="74"/>
      <c r="X16" s="74"/>
      <c r="Y16" s="73"/>
      <c r="Z16" s="73"/>
      <c r="AA16" s="73"/>
      <c r="AB16" s="74"/>
      <c r="AC16" s="75"/>
      <c r="AD16" s="75"/>
      <c r="AE16" s="75"/>
      <c r="AF16" s="75"/>
    </row>
    <row r="17" spans="1:32">
      <c r="L17" s="72"/>
      <c r="M17" s="74"/>
      <c r="N17" s="74"/>
      <c r="O17" s="74"/>
      <c r="P17" s="74"/>
      <c r="Q17" s="74"/>
      <c r="R17" s="74"/>
      <c r="S17" s="74"/>
      <c r="T17" s="74"/>
      <c r="U17" s="74"/>
      <c r="V17" s="74"/>
      <c r="W17" s="74"/>
      <c r="X17" s="74"/>
      <c r="Y17" s="73"/>
      <c r="Z17" s="73"/>
      <c r="AA17" s="73"/>
      <c r="AB17" s="74"/>
      <c r="AC17" s="75"/>
      <c r="AD17" s="75"/>
      <c r="AE17" s="75"/>
      <c r="AF17" s="75"/>
    </row>
    <row r="18" spans="1:32">
      <c r="L18" s="72"/>
      <c r="M18" s="74"/>
      <c r="N18" s="74"/>
      <c r="O18" s="74"/>
      <c r="P18" s="74"/>
      <c r="Q18" s="74"/>
      <c r="R18" s="74"/>
      <c r="S18" s="74"/>
      <c r="T18" s="74"/>
      <c r="U18" s="74"/>
      <c r="V18" s="74"/>
      <c r="W18" s="74"/>
      <c r="X18" s="74"/>
      <c r="Y18" s="73"/>
      <c r="Z18" s="73"/>
      <c r="AA18" s="73"/>
      <c r="AB18" s="74"/>
      <c r="AC18" s="75"/>
      <c r="AD18" s="75"/>
      <c r="AE18" s="75"/>
      <c r="AF18" s="75"/>
    </row>
    <row r="19" spans="1:32">
      <c r="L19" s="72"/>
      <c r="M19" s="72"/>
      <c r="N19" s="72"/>
      <c r="O19" s="72"/>
      <c r="P19" s="72"/>
      <c r="Q19" s="72"/>
      <c r="R19" s="72"/>
      <c r="S19" s="72"/>
      <c r="T19" s="72"/>
      <c r="U19" s="72"/>
      <c r="V19" s="72"/>
      <c r="W19" s="72"/>
      <c r="X19" s="72"/>
      <c r="Y19" s="72"/>
      <c r="Z19" s="72"/>
      <c r="AA19" s="72"/>
    </row>
    <row r="20" spans="1:32">
      <c r="L20" s="72"/>
      <c r="M20" s="72"/>
      <c r="N20" s="72"/>
      <c r="O20" s="72"/>
      <c r="P20" s="72"/>
      <c r="Q20" s="72"/>
      <c r="R20" s="72"/>
      <c r="S20" s="72"/>
      <c r="T20" s="72"/>
      <c r="U20" s="72"/>
      <c r="V20" s="72"/>
      <c r="W20" s="72"/>
      <c r="X20" s="72"/>
      <c r="Y20" s="72"/>
      <c r="Z20" s="72"/>
      <c r="AA20" s="72"/>
    </row>
    <row r="21" spans="1:32">
      <c r="L21" s="72"/>
      <c r="M21" s="72"/>
      <c r="N21" s="72"/>
      <c r="O21" s="72"/>
      <c r="P21" s="72"/>
      <c r="Q21" s="72"/>
      <c r="R21" s="72"/>
      <c r="S21" s="72"/>
      <c r="T21" s="72"/>
      <c r="U21" s="72"/>
      <c r="V21" s="72"/>
      <c r="W21" s="72"/>
      <c r="X21" s="72"/>
      <c r="Y21" s="71"/>
      <c r="Z21" s="72"/>
      <c r="AA21" s="72"/>
    </row>
    <row r="22" spans="1:32">
      <c r="L22" s="72"/>
      <c r="M22" s="74"/>
      <c r="N22" s="74"/>
      <c r="O22" s="73"/>
      <c r="P22" s="74"/>
      <c r="Q22" s="74"/>
      <c r="R22" s="74"/>
      <c r="S22" s="74"/>
      <c r="T22" s="74"/>
      <c r="U22" s="74"/>
      <c r="V22" s="74"/>
      <c r="W22" s="74"/>
      <c r="X22" s="74"/>
      <c r="Y22" s="73"/>
      <c r="Z22" s="72"/>
      <c r="AA22" s="72"/>
    </row>
    <row r="23" spans="1:32">
      <c r="L23" s="72"/>
      <c r="M23" s="74"/>
      <c r="N23" s="74"/>
      <c r="O23" s="74"/>
      <c r="P23" s="74"/>
      <c r="Q23" s="74"/>
      <c r="R23" s="74"/>
      <c r="S23" s="74"/>
      <c r="T23" s="74"/>
      <c r="U23" s="74"/>
      <c r="V23" s="74"/>
      <c r="W23" s="74"/>
      <c r="X23" s="74"/>
      <c r="Y23" s="73"/>
      <c r="Z23" s="72"/>
      <c r="AA23" s="72"/>
    </row>
    <row r="24" spans="1:32">
      <c r="L24" s="72"/>
      <c r="M24" s="74"/>
      <c r="N24" s="74"/>
      <c r="O24" s="74"/>
      <c r="P24" s="74"/>
      <c r="Q24" s="74"/>
      <c r="R24" s="74"/>
      <c r="S24" s="74"/>
      <c r="T24" s="74"/>
      <c r="U24" s="74"/>
      <c r="V24" s="74"/>
      <c r="W24" s="74"/>
      <c r="X24" s="74"/>
      <c r="Y24" s="73"/>
      <c r="Z24" s="72"/>
      <c r="AA24" s="72"/>
    </row>
    <row r="25" spans="1:32">
      <c r="L25" s="72"/>
      <c r="M25" s="74"/>
      <c r="N25" s="74"/>
      <c r="O25" s="74"/>
      <c r="P25" s="74"/>
      <c r="Q25" s="74"/>
      <c r="R25" s="74"/>
      <c r="S25" s="74"/>
      <c r="T25" s="74"/>
      <c r="U25" s="74"/>
      <c r="V25" s="74"/>
      <c r="W25" s="74"/>
      <c r="X25" s="74"/>
      <c r="Y25" s="73"/>
      <c r="Z25" s="72"/>
      <c r="AA25" s="72"/>
    </row>
    <row r="27" spans="1:32" ht="18.75" customHeight="1">
      <c r="A27" s="246" t="s">
        <v>461</v>
      </c>
      <c r="B27" s="247"/>
      <c r="C27" s="247"/>
      <c r="D27" s="247"/>
      <c r="E27" s="247"/>
      <c r="F27" s="247"/>
      <c r="G27" s="247"/>
      <c r="H27" s="247"/>
      <c r="I27" s="247"/>
      <c r="J27" s="247"/>
      <c r="K27" s="247"/>
    </row>
    <row r="28" spans="1:32" ht="15" customHeight="1">
      <c r="A28" s="247"/>
      <c r="B28" s="247"/>
      <c r="C28" s="247"/>
      <c r="D28" s="247"/>
      <c r="E28" s="247"/>
      <c r="F28" s="247"/>
      <c r="G28" s="247"/>
      <c r="H28" s="247"/>
      <c r="I28" s="247"/>
      <c r="J28" s="248" t="s">
        <v>1514</v>
      </c>
      <c r="K28" s="248"/>
      <c r="X28" s="73"/>
    </row>
    <row r="29" spans="1:32">
      <c r="X29" s="73"/>
    </row>
    <row r="30" spans="1:32">
      <c r="X30" s="73"/>
    </row>
    <row r="31" spans="1:32">
      <c r="X31" s="73"/>
    </row>
    <row r="32" spans="1:32">
      <c r="X32" s="72"/>
    </row>
    <row r="36" spans="25:28">
      <c r="Y36" s="1135"/>
      <c r="Z36" s="1135"/>
      <c r="AA36" s="1135"/>
      <c r="AB36" s="76"/>
    </row>
    <row r="55" spans="1:11">
      <c r="J55" s="17"/>
      <c r="K55" s="17"/>
    </row>
    <row r="58" spans="1:11" ht="19.5" customHeight="1">
      <c r="B58" s="563"/>
      <c r="J58" s="223" t="s">
        <v>462</v>
      </c>
      <c r="K58" s="223"/>
    </row>
    <row r="61" spans="1:11">
      <c r="A61" s="561" t="s">
        <v>1045</v>
      </c>
      <c r="B61" s="561" t="s">
        <v>325</v>
      </c>
      <c r="C61" s="561" t="s">
        <v>326</v>
      </c>
    </row>
    <row r="62" spans="1:11">
      <c r="A62" s="67" t="s">
        <v>1046</v>
      </c>
      <c r="B62" s="802">
        <v>2214</v>
      </c>
      <c r="C62" s="67">
        <v>2088</v>
      </c>
    </row>
    <row r="63" spans="1:11">
      <c r="A63" s="67" t="s">
        <v>1047</v>
      </c>
      <c r="B63" s="802">
        <v>2621</v>
      </c>
      <c r="C63" s="67">
        <v>2452</v>
      </c>
    </row>
    <row r="64" spans="1:11">
      <c r="A64" s="67" t="s">
        <v>1048</v>
      </c>
      <c r="B64" s="802">
        <v>2638</v>
      </c>
      <c r="C64" s="67">
        <v>2588</v>
      </c>
    </row>
    <row r="65" spans="1:3">
      <c r="A65" s="67" t="s">
        <v>1049</v>
      </c>
      <c r="B65" s="802">
        <v>2598</v>
      </c>
      <c r="C65" s="67">
        <v>2453</v>
      </c>
    </row>
    <row r="66" spans="1:3">
      <c r="A66" s="67" t="s">
        <v>1050</v>
      </c>
      <c r="B66" s="802">
        <v>2524</v>
      </c>
      <c r="C66" s="67">
        <v>2431</v>
      </c>
    </row>
    <row r="67" spans="1:3">
      <c r="A67" s="67" t="s">
        <v>1051</v>
      </c>
      <c r="B67" s="802">
        <v>2670</v>
      </c>
      <c r="C67" s="67">
        <v>2444</v>
      </c>
    </row>
    <row r="68" spans="1:3">
      <c r="A68" s="67" t="s">
        <v>1052</v>
      </c>
      <c r="B68" s="802">
        <v>2894</v>
      </c>
      <c r="C68" s="67">
        <v>2806</v>
      </c>
    </row>
    <row r="69" spans="1:3">
      <c r="A69" s="67" t="s">
        <v>1053</v>
      </c>
      <c r="B69" s="802">
        <v>3023</v>
      </c>
      <c r="C69" s="67">
        <v>2898</v>
      </c>
    </row>
    <row r="70" spans="1:3">
      <c r="A70" s="67" t="s">
        <v>1054</v>
      </c>
      <c r="B70" s="802">
        <v>3418</v>
      </c>
      <c r="C70" s="67">
        <v>3254</v>
      </c>
    </row>
    <row r="71" spans="1:3">
      <c r="A71" s="67" t="s">
        <v>1055</v>
      </c>
      <c r="B71" s="802">
        <v>3670</v>
      </c>
      <c r="C71" s="67">
        <v>3553</v>
      </c>
    </row>
    <row r="72" spans="1:3">
      <c r="A72" s="67" t="s">
        <v>1056</v>
      </c>
      <c r="B72" s="802">
        <v>3937</v>
      </c>
      <c r="C72" s="67">
        <v>3921</v>
      </c>
    </row>
    <row r="73" spans="1:3">
      <c r="A73" s="67" t="s">
        <v>1057</v>
      </c>
      <c r="B73" s="802">
        <v>3458</v>
      </c>
      <c r="C73" s="67">
        <v>3272</v>
      </c>
    </row>
    <row r="74" spans="1:3">
      <c r="A74" s="67" t="s">
        <v>1058</v>
      </c>
      <c r="B74" s="802">
        <v>2657</v>
      </c>
      <c r="C74" s="67">
        <v>2538</v>
      </c>
    </row>
    <row r="75" spans="1:3">
      <c r="A75" s="67" t="s">
        <v>1059</v>
      </c>
      <c r="B75" s="802">
        <v>1985</v>
      </c>
      <c r="C75" s="67">
        <v>1988</v>
      </c>
    </row>
    <row r="76" spans="1:3">
      <c r="A76" s="67" t="s">
        <v>1060</v>
      </c>
      <c r="B76" s="67">
        <v>1776</v>
      </c>
      <c r="C76" s="67">
        <v>2088</v>
      </c>
    </row>
    <row r="77" spans="1:3">
      <c r="A77" s="67" t="s">
        <v>1061</v>
      </c>
      <c r="B77" s="67">
        <v>1954</v>
      </c>
      <c r="C77" s="67">
        <v>2448</v>
      </c>
    </row>
    <row r="78" spans="1:3">
      <c r="A78" s="67" t="s">
        <v>1062</v>
      </c>
      <c r="B78" s="67">
        <v>1622</v>
      </c>
      <c r="C78" s="67">
        <v>2083</v>
      </c>
    </row>
    <row r="79" spans="1:3">
      <c r="A79" s="67" t="s">
        <v>1063</v>
      </c>
      <c r="B79" s="67">
        <v>916</v>
      </c>
      <c r="C79" s="67">
        <v>1185</v>
      </c>
    </row>
    <row r="80" spans="1:3">
      <c r="A80" s="67" t="s">
        <v>1064</v>
      </c>
      <c r="B80" s="67">
        <v>298</v>
      </c>
      <c r="C80" s="67">
        <v>602</v>
      </c>
    </row>
    <row r="81" spans="1:3">
      <c r="A81" s="67" t="s">
        <v>1065</v>
      </c>
      <c r="B81" s="67">
        <v>62</v>
      </c>
      <c r="C81" s="67">
        <v>197</v>
      </c>
    </row>
    <row r="82" spans="1:3">
      <c r="A82" s="563" t="s">
        <v>1066</v>
      </c>
      <c r="B82" s="67">
        <v>3</v>
      </c>
      <c r="C82" s="67">
        <v>33</v>
      </c>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view="pageBreakPreview" zoomScaleNormal="100" zoomScaleSheetLayoutView="100" workbookViewId="0">
      <selection activeCell="O25" sqref="O25:O26"/>
    </sheetView>
  </sheetViews>
  <sheetFormatPr defaultRowHeight="13.5"/>
  <cols>
    <col min="1" max="1" width="6.625" customWidth="1"/>
    <col min="2" max="2" width="4.625" customWidth="1"/>
    <col min="3" max="3" width="10.125" customWidth="1"/>
    <col min="4" max="6" width="8.625" customWidth="1"/>
    <col min="7" max="7" width="10.125" style="24" customWidth="1"/>
    <col min="8" max="8" width="10.375" style="28" customWidth="1"/>
    <col min="9" max="9" width="10.125" style="25" customWidth="1"/>
    <col min="10" max="10" width="10.125" style="36" customWidth="1"/>
    <col min="11" max="11" width="2.875" style="31" customWidth="1"/>
    <col min="12" max="12" width="10.125" style="37" customWidth="1"/>
    <col min="13" max="13" width="6" customWidth="1"/>
  </cols>
  <sheetData>
    <row r="1" spans="1:13" s="224" customFormat="1" ht="28.5" customHeight="1">
      <c r="A1" s="224" t="s">
        <v>334</v>
      </c>
      <c r="G1" s="233"/>
      <c r="H1" s="234"/>
      <c r="I1" s="235"/>
      <c r="J1" s="249"/>
      <c r="K1" s="237"/>
      <c r="L1" s="250"/>
    </row>
    <row r="2" spans="1:13" s="224" customFormat="1" ht="17.25" customHeight="1">
      <c r="A2" s="224" t="s">
        <v>328</v>
      </c>
      <c r="G2" s="233"/>
      <c r="H2" s="234"/>
      <c r="I2" s="235"/>
      <c r="J2" s="249"/>
      <c r="K2" s="237"/>
      <c r="L2" s="250"/>
    </row>
    <row r="3" spans="1:13" s="12" customFormat="1" ht="17.25" customHeight="1">
      <c r="A3" s="239"/>
      <c r="B3" s="239"/>
      <c r="E3" s="224"/>
      <c r="G3" s="240"/>
      <c r="H3" s="241"/>
      <c r="J3" s="251" t="s">
        <v>885</v>
      </c>
      <c r="K3" s="242"/>
      <c r="L3" s="252"/>
    </row>
    <row r="4" spans="1:13" ht="30" customHeight="1">
      <c r="A4" s="1137" t="s">
        <v>335</v>
      </c>
      <c r="B4" s="1138"/>
      <c r="C4" s="1141" t="s">
        <v>319</v>
      </c>
      <c r="D4" s="1141" t="s">
        <v>323</v>
      </c>
      <c r="E4" s="1141"/>
      <c r="F4" s="1141"/>
      <c r="G4" s="1142" t="s">
        <v>331</v>
      </c>
      <c r="H4" s="1143" t="s">
        <v>332</v>
      </c>
      <c r="I4" s="1144" t="s">
        <v>338</v>
      </c>
      <c r="J4" s="1145" t="s">
        <v>329</v>
      </c>
      <c r="K4" s="1146"/>
      <c r="L4" s="1147"/>
      <c r="M4" s="1136"/>
    </row>
    <row r="5" spans="1:13" ht="24" customHeight="1">
      <c r="A5" s="1139"/>
      <c r="B5" s="1140"/>
      <c r="C5" s="1141"/>
      <c r="D5" s="27" t="s">
        <v>324</v>
      </c>
      <c r="E5" s="27" t="s">
        <v>325</v>
      </c>
      <c r="F5" s="27" t="s">
        <v>326</v>
      </c>
      <c r="G5" s="1142"/>
      <c r="H5" s="1143"/>
      <c r="I5" s="1144"/>
      <c r="J5" s="1145"/>
      <c r="K5" s="1146"/>
      <c r="L5" s="1147"/>
      <c r="M5" s="1136"/>
    </row>
    <row r="6" spans="1:13" s="9" customFormat="1" ht="25.5" customHeight="1">
      <c r="A6" s="40" t="s">
        <v>336</v>
      </c>
      <c r="B6" s="276">
        <v>9</v>
      </c>
      <c r="C6" s="278">
        <v>1542</v>
      </c>
      <c r="D6" s="278">
        <v>7518</v>
      </c>
      <c r="E6" s="278">
        <v>3815</v>
      </c>
      <c r="F6" s="278">
        <v>3703</v>
      </c>
      <c r="G6" s="26">
        <v>4.9000000000000004</v>
      </c>
      <c r="H6" s="29">
        <v>103</v>
      </c>
      <c r="I6" s="281" t="s">
        <v>330</v>
      </c>
      <c r="J6" s="279">
        <v>215.4</v>
      </c>
      <c r="K6" s="32"/>
      <c r="L6" s="39"/>
      <c r="M6" s="13"/>
    </row>
    <row r="7" spans="1:13" s="9" customFormat="1" ht="25.5" customHeight="1">
      <c r="A7" s="42"/>
      <c r="B7" s="277">
        <v>14</v>
      </c>
      <c r="C7" s="278">
        <v>1543</v>
      </c>
      <c r="D7" s="278">
        <v>7434</v>
      </c>
      <c r="E7" s="278">
        <v>3766</v>
      </c>
      <c r="F7" s="278">
        <v>3668</v>
      </c>
      <c r="G7" s="26">
        <v>4.8</v>
      </c>
      <c r="H7" s="29">
        <v>102.67175572519085</v>
      </c>
      <c r="I7" s="280">
        <v>-1.1173184357541899</v>
      </c>
      <c r="J7" s="279">
        <v>213</v>
      </c>
      <c r="K7" s="32"/>
      <c r="L7" s="39"/>
      <c r="M7" s="13"/>
    </row>
    <row r="8" spans="1:13" s="9" customFormat="1" ht="25.5" customHeight="1">
      <c r="A8" s="42" t="s">
        <v>337</v>
      </c>
      <c r="B8" s="277">
        <v>5</v>
      </c>
      <c r="C8" s="278">
        <v>1550</v>
      </c>
      <c r="D8" s="278">
        <v>7663</v>
      </c>
      <c r="E8" s="278">
        <v>3917</v>
      </c>
      <c r="F8" s="278">
        <v>3746</v>
      </c>
      <c r="G8" s="26">
        <v>4.9000000000000004</v>
      </c>
      <c r="H8" s="29">
        <v>104.56486919380671</v>
      </c>
      <c r="I8" s="280">
        <v>3.0804412160344361</v>
      </c>
      <c r="J8" s="279">
        <v>219.6</v>
      </c>
      <c r="K8" s="32"/>
      <c r="L8" s="39"/>
      <c r="M8" s="13"/>
    </row>
    <row r="9" spans="1:13" s="9" customFormat="1" ht="25.5" customHeight="1">
      <c r="A9" s="42"/>
      <c r="B9" s="277">
        <v>10</v>
      </c>
      <c r="C9" s="278">
        <v>1560</v>
      </c>
      <c r="D9" s="278">
        <v>7736</v>
      </c>
      <c r="E9" s="278">
        <v>3959</v>
      </c>
      <c r="F9" s="278">
        <v>3777</v>
      </c>
      <c r="G9" s="26">
        <v>5</v>
      </c>
      <c r="H9" s="29">
        <v>104.81863913158591</v>
      </c>
      <c r="I9" s="280">
        <v>0.95262951846535293</v>
      </c>
      <c r="J9" s="279">
        <v>221.7</v>
      </c>
      <c r="K9" s="32"/>
      <c r="L9" s="39"/>
      <c r="M9" s="13"/>
    </row>
    <row r="10" spans="1:13" s="9" customFormat="1" ht="25.5" customHeight="1">
      <c r="A10" s="42"/>
      <c r="B10" s="277">
        <v>15</v>
      </c>
      <c r="C10" s="282">
        <v>1573</v>
      </c>
      <c r="D10" s="282">
        <v>8055</v>
      </c>
      <c r="E10" s="282">
        <v>4151</v>
      </c>
      <c r="F10" s="282">
        <v>3904</v>
      </c>
      <c r="G10" s="26">
        <v>5.0999999999999996</v>
      </c>
      <c r="H10" s="29">
        <v>106.32684426229508</v>
      </c>
      <c r="I10" s="280">
        <v>4.1235780765253356</v>
      </c>
      <c r="J10" s="279">
        <v>230.8</v>
      </c>
      <c r="K10" s="32"/>
      <c r="L10" s="39"/>
      <c r="M10" s="13"/>
    </row>
    <row r="11" spans="1:13" s="9" customFormat="1" ht="25.5" customHeight="1">
      <c r="A11" s="42"/>
      <c r="B11" s="277">
        <v>22</v>
      </c>
      <c r="C11" s="282">
        <v>2194</v>
      </c>
      <c r="D11" s="282">
        <v>10946</v>
      </c>
      <c r="E11" s="282">
        <v>5450</v>
      </c>
      <c r="F11" s="282">
        <v>5496</v>
      </c>
      <c r="G11" s="26">
        <v>5</v>
      </c>
      <c r="H11" s="29">
        <v>99.163027656477439</v>
      </c>
      <c r="I11" s="280">
        <v>35.89075108628181</v>
      </c>
      <c r="J11" s="279">
        <v>313.60000000000002</v>
      </c>
      <c r="K11" s="32"/>
      <c r="L11" s="39"/>
      <c r="M11" s="13"/>
    </row>
    <row r="12" spans="1:13" s="9" customFormat="1" ht="25.5" customHeight="1">
      <c r="A12" s="42"/>
      <c r="B12" s="277">
        <v>25</v>
      </c>
      <c r="C12" s="282">
        <v>2120</v>
      </c>
      <c r="D12" s="282">
        <v>10880</v>
      </c>
      <c r="E12" s="282">
        <v>5465</v>
      </c>
      <c r="F12" s="282">
        <v>5415</v>
      </c>
      <c r="G12" s="26">
        <v>5.0999999999999996</v>
      </c>
      <c r="H12" s="29">
        <v>100.92336103416434</v>
      </c>
      <c r="I12" s="280">
        <v>-0.60295998538278828</v>
      </c>
      <c r="J12" s="279">
        <v>311.7</v>
      </c>
      <c r="K12" s="32"/>
      <c r="L12" s="39"/>
      <c r="M12" s="13"/>
    </row>
    <row r="13" spans="1:13" s="9" customFormat="1" ht="25.5" customHeight="1">
      <c r="A13" s="42"/>
      <c r="B13" s="277">
        <v>30</v>
      </c>
      <c r="C13" s="282">
        <v>2170</v>
      </c>
      <c r="D13" s="282">
        <v>10816</v>
      </c>
      <c r="E13" s="282">
        <v>5401</v>
      </c>
      <c r="F13" s="282">
        <v>5415</v>
      </c>
      <c r="G13" s="26">
        <v>5</v>
      </c>
      <c r="H13" s="29">
        <v>99.741458910433977</v>
      </c>
      <c r="I13" s="280">
        <v>-0.58823529411764708</v>
      </c>
      <c r="J13" s="279">
        <v>309.89999999999998</v>
      </c>
      <c r="K13" s="32"/>
      <c r="L13" s="39"/>
      <c r="M13" s="13"/>
    </row>
    <row r="14" spans="1:13" s="9" customFormat="1" ht="25.5" customHeight="1">
      <c r="A14" s="42"/>
      <c r="B14" s="277">
        <v>35</v>
      </c>
      <c r="C14" s="282">
        <v>2243</v>
      </c>
      <c r="D14" s="282">
        <v>11187</v>
      </c>
      <c r="E14" s="282">
        <v>5694</v>
      </c>
      <c r="F14" s="282">
        <v>5493</v>
      </c>
      <c r="G14" s="26">
        <v>5</v>
      </c>
      <c r="H14" s="29">
        <v>103.65920262151829</v>
      </c>
      <c r="I14" s="280">
        <v>3.4301035502958577</v>
      </c>
      <c r="J14" s="279">
        <v>320.5</v>
      </c>
      <c r="K14" s="32"/>
      <c r="L14" s="39"/>
      <c r="M14" s="13"/>
    </row>
    <row r="15" spans="1:13" s="9" customFormat="1" ht="25.5" customHeight="1">
      <c r="A15" s="42"/>
      <c r="B15" s="277">
        <v>40</v>
      </c>
      <c r="C15" s="282">
        <v>2927</v>
      </c>
      <c r="D15" s="282">
        <v>13573</v>
      </c>
      <c r="E15" s="282">
        <v>6905</v>
      </c>
      <c r="F15" s="282">
        <v>6668</v>
      </c>
      <c r="G15" s="26">
        <v>4.5999999999999996</v>
      </c>
      <c r="H15" s="29">
        <v>103.55428914217157</v>
      </c>
      <c r="I15" s="280">
        <v>21.328327523017791</v>
      </c>
      <c r="J15" s="279">
        <v>388.9</v>
      </c>
      <c r="K15" s="32"/>
      <c r="L15" s="39"/>
      <c r="M15" s="13"/>
    </row>
    <row r="16" spans="1:13" s="9" customFormat="1" ht="25.5" customHeight="1">
      <c r="A16" s="42"/>
      <c r="B16" s="277">
        <v>45</v>
      </c>
      <c r="C16" s="282">
        <v>5160</v>
      </c>
      <c r="D16" s="282">
        <v>21486</v>
      </c>
      <c r="E16" s="282">
        <v>11254</v>
      </c>
      <c r="F16" s="282">
        <v>10232</v>
      </c>
      <c r="G16" s="26">
        <v>4.2</v>
      </c>
      <c r="H16" s="29">
        <v>109.9882720875684</v>
      </c>
      <c r="I16" s="280">
        <v>58.299565313490021</v>
      </c>
      <c r="J16" s="279">
        <v>615.6</v>
      </c>
      <c r="K16" s="32"/>
      <c r="L16" s="39"/>
      <c r="M16" s="13"/>
    </row>
    <row r="17" spans="1:14" s="9" customFormat="1" ht="25.5" customHeight="1">
      <c r="A17" s="42"/>
      <c r="B17" s="277">
        <v>50</v>
      </c>
      <c r="C17" s="282">
        <v>8229</v>
      </c>
      <c r="D17" s="282">
        <v>32732</v>
      </c>
      <c r="E17" s="282">
        <v>17119</v>
      </c>
      <c r="F17" s="282">
        <v>15613</v>
      </c>
      <c r="G17" s="26">
        <v>4</v>
      </c>
      <c r="H17" s="29">
        <v>109.64580798052906</v>
      </c>
      <c r="I17" s="280">
        <v>52.341059294424277</v>
      </c>
      <c r="J17" s="279">
        <v>937.9</v>
      </c>
      <c r="K17" s="32"/>
      <c r="L17" s="39"/>
      <c r="M17" s="13"/>
    </row>
    <row r="18" spans="1:14" s="9" customFormat="1" ht="25.5" customHeight="1">
      <c r="A18" s="42"/>
      <c r="B18" s="277">
        <v>55</v>
      </c>
      <c r="C18" s="282">
        <v>12683</v>
      </c>
      <c r="D18" s="282">
        <v>41024</v>
      </c>
      <c r="E18" s="282">
        <v>21260</v>
      </c>
      <c r="F18" s="282">
        <v>19764</v>
      </c>
      <c r="G18" s="26">
        <v>3.2</v>
      </c>
      <c r="H18" s="29">
        <v>107.56931795183162</v>
      </c>
      <c r="I18" s="280">
        <v>25.333007454478796</v>
      </c>
      <c r="J18" s="279">
        <v>1175.5</v>
      </c>
      <c r="K18" s="32"/>
      <c r="L18" s="39"/>
      <c r="M18" s="13"/>
    </row>
    <row r="19" spans="1:14" s="9" customFormat="1" ht="25.5" customHeight="1">
      <c r="A19" s="42"/>
      <c r="B19" s="277">
        <v>60</v>
      </c>
      <c r="C19" s="282">
        <v>13898</v>
      </c>
      <c r="D19" s="282">
        <v>44802</v>
      </c>
      <c r="E19" s="282">
        <v>23046</v>
      </c>
      <c r="F19" s="282">
        <v>21756</v>
      </c>
      <c r="G19" s="26">
        <v>3.2</v>
      </c>
      <c r="H19" s="29">
        <v>105.92939878654164</v>
      </c>
      <c r="I19" s="280">
        <v>9.2092433697347893</v>
      </c>
      <c r="J19" s="279">
        <v>1283.7</v>
      </c>
      <c r="K19" s="32"/>
      <c r="L19" s="39"/>
      <c r="M19" s="13"/>
    </row>
    <row r="20" spans="1:14" s="9" customFormat="1" ht="25.5" customHeight="1">
      <c r="A20" s="42" t="s">
        <v>340</v>
      </c>
      <c r="B20" s="277">
        <v>2</v>
      </c>
      <c r="C20" s="282">
        <v>17104</v>
      </c>
      <c r="D20" s="282">
        <v>50335</v>
      </c>
      <c r="E20" s="282">
        <v>25680</v>
      </c>
      <c r="F20" s="282">
        <v>24655</v>
      </c>
      <c r="G20" s="26">
        <v>2.9</v>
      </c>
      <c r="H20" s="29">
        <v>104.15737172987222</v>
      </c>
      <c r="I20" s="280">
        <v>12.349895093969019</v>
      </c>
      <c r="J20" s="279">
        <v>1442.3</v>
      </c>
      <c r="K20" s="32"/>
      <c r="L20" s="39"/>
      <c r="M20" s="13"/>
    </row>
    <row r="21" spans="1:14" s="9" customFormat="1" ht="25.5" customHeight="1">
      <c r="A21" s="42"/>
      <c r="B21" s="277">
        <v>7</v>
      </c>
      <c r="C21" s="282">
        <v>21992</v>
      </c>
      <c r="D21" s="282">
        <v>60311</v>
      </c>
      <c r="E21" s="282">
        <v>30362</v>
      </c>
      <c r="F21" s="282">
        <v>29949</v>
      </c>
      <c r="G21" s="26">
        <v>2.7</v>
      </c>
      <c r="H21" s="29">
        <v>101.37901098534175</v>
      </c>
      <c r="I21" s="280">
        <v>19.819211284394555</v>
      </c>
      <c r="J21" s="279">
        <v>1728.1</v>
      </c>
      <c r="K21" s="32"/>
      <c r="L21" s="39"/>
      <c r="M21" s="13"/>
    </row>
    <row r="22" spans="1:14" s="9" customFormat="1" ht="25.5" customHeight="1">
      <c r="A22" s="42"/>
      <c r="B22" s="277">
        <v>12</v>
      </c>
      <c r="C22" s="282">
        <v>26215</v>
      </c>
      <c r="D22" s="282">
        <v>70188</v>
      </c>
      <c r="E22" s="282">
        <v>35431</v>
      </c>
      <c r="F22" s="282">
        <v>34757</v>
      </c>
      <c r="G22" s="26">
        <v>2.7</v>
      </c>
      <c r="H22" s="29">
        <v>101.93917771959606</v>
      </c>
      <c r="I22" s="280">
        <v>16.376780355159092</v>
      </c>
      <c r="J22" s="279">
        <v>2011.1</v>
      </c>
      <c r="K22" s="32"/>
      <c r="L22" s="39"/>
      <c r="M22" s="13"/>
    </row>
    <row r="23" spans="1:14" s="9" customFormat="1" ht="25.5" customHeight="1">
      <c r="A23" s="42"/>
      <c r="B23" s="277">
        <v>17</v>
      </c>
      <c r="C23" s="282">
        <v>30342</v>
      </c>
      <c r="D23" s="282">
        <v>78591</v>
      </c>
      <c r="E23" s="282">
        <v>39668</v>
      </c>
      <c r="F23" s="282">
        <v>38923</v>
      </c>
      <c r="G23" s="26">
        <v>2.6</v>
      </c>
      <c r="H23" s="29">
        <v>101.91403540323203</v>
      </c>
      <c r="I23" s="280">
        <v>11.97213198837408</v>
      </c>
      <c r="J23" s="279">
        <v>2251.9</v>
      </c>
      <c r="K23" s="32"/>
      <c r="L23" s="39"/>
      <c r="M23" s="13"/>
    </row>
    <row r="24" spans="1:14" s="9" customFormat="1" ht="25.5" customHeight="1">
      <c r="A24" s="42"/>
      <c r="B24" s="277">
        <v>22</v>
      </c>
      <c r="C24" s="282">
        <v>33418</v>
      </c>
      <c r="D24" s="282">
        <v>84237</v>
      </c>
      <c r="E24" s="282">
        <v>42137</v>
      </c>
      <c r="F24" s="282">
        <v>42100</v>
      </c>
      <c r="G24" s="26">
        <v>2.5</v>
      </c>
      <c r="H24" s="29">
        <v>100.08788598574823</v>
      </c>
      <c r="I24" s="280">
        <v>7.1840287055769743</v>
      </c>
      <c r="J24" s="279">
        <v>2413.6999999999998</v>
      </c>
      <c r="K24" s="32"/>
      <c r="L24" s="39"/>
      <c r="M24" s="13"/>
    </row>
    <row r="25" spans="1:14" s="9" customFormat="1" ht="25.5" customHeight="1">
      <c r="A25" s="42"/>
      <c r="B25" s="605">
        <v>27</v>
      </c>
      <c r="C25" s="607">
        <v>34210</v>
      </c>
      <c r="D25" s="607">
        <v>87977</v>
      </c>
      <c r="E25" s="607">
        <v>43723</v>
      </c>
      <c r="F25" s="607">
        <v>44254</v>
      </c>
      <c r="G25" s="609">
        <v>2.6</v>
      </c>
      <c r="H25" s="611">
        <v>98.8</v>
      </c>
      <c r="I25" s="612">
        <v>4.4000000000000004</v>
      </c>
      <c r="J25" s="613">
        <v>2520.1</v>
      </c>
      <c r="K25" s="171"/>
      <c r="L25" s="39"/>
      <c r="M25" s="13"/>
    </row>
    <row r="26" spans="1:14" s="9" customFormat="1" ht="25.5" customHeight="1">
      <c r="A26" s="43" t="s">
        <v>1187</v>
      </c>
      <c r="B26" s="449">
        <v>2</v>
      </c>
      <c r="C26" s="606">
        <v>36460</v>
      </c>
      <c r="D26" s="606">
        <v>91520</v>
      </c>
      <c r="E26" s="450">
        <v>45149</v>
      </c>
      <c r="F26" s="608">
        <v>46371</v>
      </c>
      <c r="G26" s="598">
        <v>2.5</v>
      </c>
      <c r="H26" s="610">
        <v>97</v>
      </c>
      <c r="I26" s="451">
        <v>4.0271889239999998</v>
      </c>
      <c r="J26" s="452">
        <v>2621.6</v>
      </c>
      <c r="K26" s="599"/>
      <c r="L26" s="39"/>
      <c r="M26" s="13"/>
    </row>
    <row r="27" spans="1:14" s="31" customFormat="1" ht="24" customHeight="1">
      <c r="A27" s="21"/>
      <c r="B27" s="21"/>
      <c r="C27" s="604"/>
      <c r="D27" s="604"/>
      <c r="E27" s="22"/>
      <c r="F27" s="604"/>
      <c r="G27" s="603"/>
      <c r="H27" s="602"/>
      <c r="I27" s="601"/>
      <c r="J27" s="600" t="s">
        <v>339</v>
      </c>
      <c r="L27" s="37"/>
      <c r="M27"/>
      <c r="N27"/>
    </row>
    <row r="28" spans="1:14" s="31" customFormat="1" ht="24" customHeight="1">
      <c r="A28" s="1060" t="s">
        <v>951</v>
      </c>
      <c r="B28" s="1060"/>
      <c r="C28" s="1060"/>
      <c r="D28" s="1060"/>
      <c r="E28" s="1060"/>
      <c r="F28" s="1060"/>
      <c r="G28" s="1060"/>
      <c r="H28" s="1060"/>
      <c r="I28" s="1060"/>
      <c r="J28" s="1060"/>
      <c r="K28" s="1060"/>
      <c r="L28" s="37"/>
      <c r="M28"/>
      <c r="N28"/>
    </row>
    <row r="29" spans="1:14" s="31" customFormat="1" ht="24" customHeight="1">
      <c r="A29" s="1060" t="s">
        <v>921</v>
      </c>
      <c r="B29" s="1060"/>
      <c r="C29" s="1060"/>
      <c r="D29" s="1060"/>
      <c r="E29" s="1060"/>
      <c r="F29" s="1060"/>
      <c r="G29" s="1060"/>
      <c r="H29" s="1060"/>
      <c r="I29" s="1060"/>
      <c r="J29" s="1060"/>
      <c r="K29" s="1060"/>
      <c r="L29" s="37"/>
      <c r="M29"/>
      <c r="N29"/>
    </row>
    <row r="30" spans="1:14" s="31" customFormat="1" ht="24" customHeight="1">
      <c r="L30" s="37"/>
      <c r="M30"/>
      <c r="N30"/>
    </row>
    <row r="31" spans="1:14" s="31" customFormat="1" ht="24" customHeight="1">
      <c r="L31" s="37"/>
      <c r="M31"/>
      <c r="N31"/>
    </row>
    <row r="32" spans="1:14" s="31" customFormat="1" ht="24" customHeight="1">
      <c r="L32" s="37"/>
      <c r="M32"/>
      <c r="N32"/>
    </row>
  </sheetData>
  <mergeCells count="12">
    <mergeCell ref="A29:K29"/>
    <mergeCell ref="A28:K28"/>
    <mergeCell ref="J4:J5"/>
    <mergeCell ref="K4:K5"/>
    <mergeCell ref="L4:L5"/>
    <mergeCell ref="M4:M5"/>
    <mergeCell ref="A4:B5"/>
    <mergeCell ref="C4:C5"/>
    <mergeCell ref="D4:F4"/>
    <mergeCell ref="G4:G5"/>
    <mergeCell ref="H4:H5"/>
    <mergeCell ref="I4:I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2"/>
  <sheetViews>
    <sheetView view="pageBreakPreview" zoomScale="90" zoomScaleNormal="100" zoomScaleSheetLayoutView="90" workbookViewId="0">
      <selection activeCell="O25" sqref="O25:O26"/>
    </sheetView>
  </sheetViews>
  <sheetFormatPr defaultRowHeight="13.5"/>
  <cols>
    <col min="1" max="1" width="0.625" customWidth="1"/>
    <col min="2" max="2" width="2.625" customWidth="1"/>
    <col min="3" max="3" width="12.625" customWidth="1"/>
    <col min="4" max="4" width="2.625" customWidth="1"/>
    <col min="5" max="5" width="9.25" style="48" customWidth="1"/>
    <col min="6" max="6" width="9.25" style="44" customWidth="1"/>
    <col min="7" max="8" width="9.25" style="48" customWidth="1"/>
    <col min="9" max="11" width="9.25" style="502" customWidth="1"/>
    <col min="12" max="12" width="9.25" style="503" customWidth="1"/>
    <col min="13" max="13" width="10.125" style="37" customWidth="1"/>
    <col min="14" max="14" width="10.875" style="514" customWidth="1"/>
  </cols>
  <sheetData>
    <row r="1" spans="2:14" ht="28.5" customHeight="1"/>
    <row r="2" spans="2:14" ht="17.25" customHeight="1">
      <c r="C2" t="s">
        <v>914</v>
      </c>
    </row>
    <row r="3" spans="2:14" s="19" customFormat="1" ht="17.25" customHeight="1">
      <c r="C3" s="20"/>
      <c r="D3" s="20"/>
      <c r="E3" s="49"/>
      <c r="F3" s="45"/>
      <c r="G3" s="49"/>
      <c r="H3" s="49"/>
      <c r="I3" s="504"/>
      <c r="J3" s="505"/>
      <c r="K3" s="504"/>
      <c r="L3" s="506" t="s">
        <v>341</v>
      </c>
      <c r="M3" s="38"/>
      <c r="N3" s="515"/>
    </row>
    <row r="4" spans="2:14" ht="30" customHeight="1">
      <c r="B4" s="1137" t="s">
        <v>359</v>
      </c>
      <c r="C4" s="1151"/>
      <c r="D4" s="1152"/>
      <c r="E4" s="1156" t="s">
        <v>952</v>
      </c>
      <c r="F4" s="1157"/>
      <c r="G4" s="1157"/>
      <c r="H4" s="1158"/>
      <c r="I4" s="1156" t="s">
        <v>1029</v>
      </c>
      <c r="J4" s="1157"/>
      <c r="K4" s="1157"/>
      <c r="L4" s="1158"/>
      <c r="M4" s="500"/>
      <c r="N4" s="516"/>
    </row>
    <row r="5" spans="2:14" ht="24" customHeight="1">
      <c r="B5" s="1153"/>
      <c r="C5" s="1154"/>
      <c r="D5" s="1155"/>
      <c r="E5" s="507" t="s">
        <v>324</v>
      </c>
      <c r="F5" s="507" t="s">
        <v>354</v>
      </c>
      <c r="G5" s="507" t="s">
        <v>83</v>
      </c>
      <c r="H5" s="507" t="s">
        <v>84</v>
      </c>
      <c r="I5" s="507" t="s">
        <v>324</v>
      </c>
      <c r="J5" s="507" t="s">
        <v>354</v>
      </c>
      <c r="K5" s="507" t="s">
        <v>83</v>
      </c>
      <c r="L5" s="507" t="s">
        <v>84</v>
      </c>
      <c r="M5" s="500"/>
      <c r="N5" s="516"/>
    </row>
    <row r="6" spans="2:14" s="9" customFormat="1" ht="25.5" customHeight="1">
      <c r="B6" s="59"/>
      <c r="C6" s="60" t="s">
        <v>82</v>
      </c>
      <c r="D6" s="41"/>
      <c r="E6" s="169">
        <v>42128</v>
      </c>
      <c r="F6" s="512">
        <f>(E6-E28)/(E6-E28)</f>
        <v>1</v>
      </c>
      <c r="G6" s="51">
        <v>24478</v>
      </c>
      <c r="H6" s="51">
        <v>17650</v>
      </c>
      <c r="I6" s="169">
        <v>43435</v>
      </c>
      <c r="J6" s="512">
        <f>(I6-I28)/(I6-I28)</f>
        <v>1</v>
      </c>
      <c r="K6" s="51">
        <v>24350</v>
      </c>
      <c r="L6" s="51">
        <v>19085</v>
      </c>
      <c r="M6" s="39"/>
      <c r="N6" s="517"/>
    </row>
    <row r="7" spans="2:14" s="9" customFormat="1" ht="20.25" customHeight="1">
      <c r="B7" s="61"/>
      <c r="C7" s="57"/>
      <c r="D7" s="34"/>
      <c r="E7" s="169"/>
      <c r="F7" s="512"/>
      <c r="G7" s="51"/>
      <c r="H7" s="51"/>
      <c r="I7" s="169"/>
      <c r="J7" s="512"/>
      <c r="K7" s="51"/>
      <c r="L7" s="51"/>
      <c r="M7" s="39"/>
      <c r="N7" s="517"/>
    </row>
    <row r="8" spans="2:14" s="9" customFormat="1" ht="25.5" customHeight="1">
      <c r="B8" s="61" t="s">
        <v>342</v>
      </c>
      <c r="C8" s="13"/>
      <c r="D8" s="34"/>
      <c r="E8" s="169">
        <v>320</v>
      </c>
      <c r="F8" s="512">
        <f>E8/(E6-E28)</f>
        <v>7.9280529197532385E-3</v>
      </c>
      <c r="G8" s="51">
        <v>208</v>
      </c>
      <c r="H8" s="51">
        <v>112</v>
      </c>
      <c r="I8" s="169">
        <v>307</v>
      </c>
      <c r="J8" s="512">
        <f>I8/(I6-I28)</f>
        <v>7.2252294657566482E-3</v>
      </c>
      <c r="K8" s="51">
        <v>202</v>
      </c>
      <c r="L8" s="51">
        <v>105</v>
      </c>
      <c r="M8" s="39"/>
      <c r="N8" s="517"/>
    </row>
    <row r="9" spans="2:14" s="9" customFormat="1" ht="25.5" customHeight="1">
      <c r="B9" s="61"/>
      <c r="C9" s="58" t="s">
        <v>356</v>
      </c>
      <c r="D9" s="34"/>
      <c r="E9" s="169">
        <v>316</v>
      </c>
      <c r="F9" s="512">
        <f>E9/(E6-E28)</f>
        <v>7.8289522582563244E-3</v>
      </c>
      <c r="G9" s="51">
        <v>205</v>
      </c>
      <c r="H9" s="51">
        <v>111</v>
      </c>
      <c r="I9" s="169">
        <v>304</v>
      </c>
      <c r="J9" s="512">
        <f>I9/(I6-I28)</f>
        <v>7.1546246175570724E-3</v>
      </c>
      <c r="K9" s="51">
        <v>200</v>
      </c>
      <c r="L9" s="51">
        <v>104</v>
      </c>
      <c r="M9" s="39"/>
      <c r="N9" s="517"/>
    </row>
    <row r="10" spans="2:14" s="9" customFormat="1" ht="25.5" customHeight="1">
      <c r="B10" s="61"/>
      <c r="C10" s="58" t="s">
        <v>357</v>
      </c>
      <c r="D10" s="34"/>
      <c r="E10" s="169">
        <v>3</v>
      </c>
      <c r="F10" s="512">
        <f>E10/(E6-E28)</f>
        <v>7.4325496122686625E-5</v>
      </c>
      <c r="G10" s="51">
        <v>2</v>
      </c>
      <c r="H10" s="51">
        <v>1</v>
      </c>
      <c r="I10" s="169">
        <v>3</v>
      </c>
      <c r="J10" s="512">
        <f>I10/(I6-I28)</f>
        <v>7.0604848199576375E-5</v>
      </c>
      <c r="K10" s="51">
        <v>2</v>
      </c>
      <c r="L10" s="51">
        <v>1</v>
      </c>
      <c r="M10" s="39"/>
      <c r="N10" s="517"/>
    </row>
    <row r="11" spans="2:14" s="9" customFormat="1" ht="25.5" customHeight="1">
      <c r="B11" s="61"/>
      <c r="C11" s="58" t="s">
        <v>358</v>
      </c>
      <c r="D11" s="34"/>
      <c r="E11" s="169">
        <v>1</v>
      </c>
      <c r="F11" s="512">
        <f>E11/(E6-E28)</f>
        <v>2.4775165374228874E-5</v>
      </c>
      <c r="G11" s="51">
        <v>1</v>
      </c>
      <c r="H11" s="51">
        <v>0</v>
      </c>
      <c r="I11" s="169" t="s">
        <v>1231</v>
      </c>
      <c r="J11" s="512">
        <v>0</v>
      </c>
      <c r="K11" s="51" t="s">
        <v>1231</v>
      </c>
      <c r="L11" s="51" t="s">
        <v>1231</v>
      </c>
      <c r="M11" s="39"/>
      <c r="N11" s="517"/>
    </row>
    <row r="12" spans="2:14" s="9" customFormat="1" ht="20.25" customHeight="1">
      <c r="B12" s="61"/>
      <c r="C12" s="57"/>
      <c r="D12" s="34"/>
      <c r="E12" s="169"/>
      <c r="F12" s="512"/>
      <c r="G12" s="51"/>
      <c r="H12" s="51"/>
      <c r="I12" s="169"/>
      <c r="J12" s="512"/>
      <c r="K12" s="51"/>
      <c r="L12" s="51"/>
      <c r="M12" s="39"/>
      <c r="N12" s="517"/>
    </row>
    <row r="13" spans="2:14" s="9" customFormat="1" ht="25.5" customHeight="1">
      <c r="B13" s="61" t="s">
        <v>345</v>
      </c>
      <c r="C13" s="13"/>
      <c r="D13" s="34"/>
      <c r="E13" s="169">
        <v>11782</v>
      </c>
      <c r="F13" s="512">
        <f>E13/(E6-E28)</f>
        <v>0.29190099843916456</v>
      </c>
      <c r="G13" s="51">
        <v>9291</v>
      </c>
      <c r="H13" s="51">
        <v>2491</v>
      </c>
      <c r="I13" s="169">
        <v>12165</v>
      </c>
      <c r="J13" s="512">
        <f>I13/(I6-I28)</f>
        <v>0.28630265944928218</v>
      </c>
      <c r="K13" s="51">
        <v>9587</v>
      </c>
      <c r="L13" s="51">
        <v>2578</v>
      </c>
      <c r="M13" s="39"/>
      <c r="N13" s="517"/>
    </row>
    <row r="14" spans="2:14" s="9" customFormat="1" ht="25.5" customHeight="1">
      <c r="B14" s="61"/>
      <c r="C14" s="58" t="s">
        <v>355</v>
      </c>
      <c r="D14" s="34"/>
      <c r="E14" s="169">
        <v>3</v>
      </c>
      <c r="F14" s="512">
        <f>E14/(E6-E28)</f>
        <v>7.4325496122686625E-5</v>
      </c>
      <c r="G14" s="51">
        <v>2</v>
      </c>
      <c r="H14" s="51">
        <v>1</v>
      </c>
      <c r="I14" s="169">
        <v>3</v>
      </c>
      <c r="J14" s="512">
        <f>I14/(I6-I28)</f>
        <v>7.0604848199576375E-5</v>
      </c>
      <c r="K14" s="51">
        <v>2</v>
      </c>
      <c r="L14" s="51">
        <v>1</v>
      </c>
      <c r="M14" s="39"/>
      <c r="N14" s="517"/>
    </row>
    <row r="15" spans="2:14" s="9" customFormat="1" ht="25.5" customHeight="1">
      <c r="B15" s="61"/>
      <c r="C15" s="58" t="s">
        <v>343</v>
      </c>
      <c r="D15" s="34"/>
      <c r="E15" s="169">
        <v>2877</v>
      </c>
      <c r="F15" s="512">
        <f>E15/(E6-E28)</f>
        <v>7.1278150781656474E-2</v>
      </c>
      <c r="G15" s="51">
        <v>2328</v>
      </c>
      <c r="H15" s="51">
        <v>549</v>
      </c>
      <c r="I15" s="169">
        <v>2742</v>
      </c>
      <c r="J15" s="512">
        <f>I15/(I6-I28)</f>
        <v>6.4532831254412809E-2</v>
      </c>
      <c r="K15" s="51">
        <v>2201</v>
      </c>
      <c r="L15" s="51">
        <v>541</v>
      </c>
      <c r="M15" s="39"/>
      <c r="N15" s="517"/>
    </row>
    <row r="16" spans="2:14" s="9" customFormat="1" ht="25.5" customHeight="1">
      <c r="B16" s="61"/>
      <c r="C16" s="58" t="s">
        <v>344</v>
      </c>
      <c r="D16" s="34"/>
      <c r="E16" s="169">
        <v>8902</v>
      </c>
      <c r="F16" s="512">
        <f>E16/(E6-E28)</f>
        <v>0.22054852216138543</v>
      </c>
      <c r="G16" s="51">
        <v>6961</v>
      </c>
      <c r="H16" s="51">
        <v>1941</v>
      </c>
      <c r="I16" s="169">
        <v>9420</v>
      </c>
      <c r="J16" s="512">
        <f>I16/(I6-I28)</f>
        <v>0.2216992233466698</v>
      </c>
      <c r="K16" s="51">
        <v>7384</v>
      </c>
      <c r="L16" s="51">
        <v>2036</v>
      </c>
      <c r="M16" s="39"/>
      <c r="N16" s="517"/>
    </row>
    <row r="17" spans="2:15" s="9" customFormat="1" ht="20.25" customHeight="1">
      <c r="B17" s="61"/>
      <c r="C17" s="57"/>
      <c r="D17" s="34"/>
      <c r="E17" s="169"/>
      <c r="F17" s="512"/>
      <c r="G17" s="51"/>
      <c r="H17" s="51"/>
      <c r="I17" s="169"/>
      <c r="J17" s="512"/>
      <c r="K17" s="51"/>
      <c r="L17" s="51"/>
      <c r="M17" s="39"/>
      <c r="N17" s="517"/>
    </row>
    <row r="18" spans="2:15" s="9" customFormat="1" ht="25.5" customHeight="1">
      <c r="B18" s="61" t="s">
        <v>346</v>
      </c>
      <c r="C18" s="13"/>
      <c r="D18" s="34"/>
      <c r="E18" s="169">
        <v>28261</v>
      </c>
      <c r="F18" s="512">
        <f>E18/(E6-E28)</f>
        <v>0.7001709486410822</v>
      </c>
      <c r="G18" s="51">
        <v>13967</v>
      </c>
      <c r="H18" s="51">
        <v>14294</v>
      </c>
      <c r="I18" s="169">
        <v>30018</v>
      </c>
      <c r="J18" s="512">
        <f>I18/(I6-I28)</f>
        <v>0.70647211108496122</v>
      </c>
      <c r="K18" s="51">
        <v>14128</v>
      </c>
      <c r="L18" s="51">
        <v>15890</v>
      </c>
      <c r="M18" s="39"/>
      <c r="N18" s="517"/>
    </row>
    <row r="19" spans="2:15" s="9" customFormat="1" ht="25.5" customHeight="1">
      <c r="B19" s="1148" t="s">
        <v>347</v>
      </c>
      <c r="C19" s="1149"/>
      <c r="D19" s="1150"/>
      <c r="E19" s="169">
        <v>231</v>
      </c>
      <c r="F19" s="512">
        <f>E19/(E6-E28)</f>
        <v>5.7230632014468701E-3</v>
      </c>
      <c r="G19" s="51">
        <v>186</v>
      </c>
      <c r="H19" s="51">
        <v>45</v>
      </c>
      <c r="I19" s="169">
        <v>240</v>
      </c>
      <c r="J19" s="512">
        <f>I19/(I6-I28)</f>
        <v>5.64838785596611E-3</v>
      </c>
      <c r="K19" s="51">
        <v>178</v>
      </c>
      <c r="L19" s="51">
        <v>62</v>
      </c>
      <c r="M19" s="39"/>
      <c r="N19" s="518"/>
    </row>
    <row r="20" spans="2:15" s="9" customFormat="1" ht="25.5" customHeight="1">
      <c r="B20" s="61"/>
      <c r="C20" s="58" t="s">
        <v>1233</v>
      </c>
      <c r="D20" s="34"/>
      <c r="E20" s="306">
        <v>1317</v>
      </c>
      <c r="F20" s="459">
        <f>E20/(E6-E28)</f>
        <v>3.2628892797859424E-2</v>
      </c>
      <c r="G20" s="256">
        <v>963</v>
      </c>
      <c r="H20" s="256">
        <v>354</v>
      </c>
      <c r="I20" s="169">
        <v>1373</v>
      </c>
      <c r="J20" s="512">
        <f>I20/(I6-I28)</f>
        <v>3.2313485526006117E-2</v>
      </c>
      <c r="K20" s="51">
        <v>982</v>
      </c>
      <c r="L20" s="51">
        <v>391</v>
      </c>
      <c r="M20" s="39"/>
      <c r="N20" s="517"/>
    </row>
    <row r="21" spans="2:15" s="9" customFormat="1" ht="25.5" customHeight="1">
      <c r="B21" s="61"/>
      <c r="C21" s="665" t="s">
        <v>1232</v>
      </c>
      <c r="D21" s="34"/>
      <c r="E21" s="169">
        <v>1472</v>
      </c>
      <c r="F21" s="459">
        <f>E21/(E6-E28)</f>
        <v>3.6469043430864899E-2</v>
      </c>
      <c r="G21" s="51">
        <v>1174</v>
      </c>
      <c r="H21" s="51">
        <v>298</v>
      </c>
      <c r="I21" s="169">
        <v>1576</v>
      </c>
      <c r="J21" s="512">
        <f>I21/(I6-I28)</f>
        <v>3.7091080254177455E-2</v>
      </c>
      <c r="K21" s="51">
        <v>1195</v>
      </c>
      <c r="L21" s="51">
        <v>381</v>
      </c>
      <c r="M21" s="39"/>
      <c r="N21" s="517"/>
    </row>
    <row r="22" spans="2:15" s="9" customFormat="1" ht="25.5" customHeight="1">
      <c r="B22" s="61"/>
      <c r="C22" s="58" t="s">
        <v>348</v>
      </c>
      <c r="D22" s="34"/>
      <c r="E22" s="169">
        <v>6679</v>
      </c>
      <c r="F22" s="512">
        <f>E22/(E6-E28)</f>
        <v>0.16547332953447463</v>
      </c>
      <c r="G22" s="51">
        <v>3389</v>
      </c>
      <c r="H22" s="51">
        <v>3290</v>
      </c>
      <c r="I22" s="169">
        <v>7037</v>
      </c>
      <c r="J22" s="512">
        <f>I22/(I6-I28)</f>
        <v>0.1656154389268063</v>
      </c>
      <c r="K22" s="51">
        <v>3391</v>
      </c>
      <c r="L22" s="51">
        <v>3646</v>
      </c>
      <c r="M22" s="39"/>
      <c r="N22" s="517"/>
    </row>
    <row r="23" spans="2:15" s="9" customFormat="1" ht="25.5" customHeight="1">
      <c r="B23" s="61"/>
      <c r="C23" s="58" t="s">
        <v>349</v>
      </c>
      <c r="D23" s="34"/>
      <c r="E23" s="169">
        <v>949</v>
      </c>
      <c r="F23" s="512">
        <f>E23/(E6-E28)</f>
        <v>2.3511631940143201E-2</v>
      </c>
      <c r="G23" s="51">
        <v>406</v>
      </c>
      <c r="H23" s="51">
        <v>543</v>
      </c>
      <c r="I23" s="169">
        <v>905</v>
      </c>
      <c r="J23" s="512">
        <f>I23/(I6-I28)</f>
        <v>2.1299129206872207E-2</v>
      </c>
      <c r="K23" s="51">
        <v>362</v>
      </c>
      <c r="L23" s="51">
        <v>543</v>
      </c>
      <c r="M23" s="39"/>
      <c r="N23" s="517"/>
    </row>
    <row r="24" spans="2:15" s="9" customFormat="1" ht="25.5" customHeight="1">
      <c r="B24" s="55"/>
      <c r="C24" s="58" t="s">
        <v>350</v>
      </c>
      <c r="D24" s="34"/>
      <c r="E24" s="169">
        <v>935</v>
      </c>
      <c r="F24" s="512">
        <f>E24/(E6-E28)</f>
        <v>2.3164779624903997E-2</v>
      </c>
      <c r="G24" s="51">
        <v>563</v>
      </c>
      <c r="H24" s="51">
        <v>372</v>
      </c>
      <c r="I24" s="169">
        <v>986</v>
      </c>
      <c r="J24" s="512">
        <f>I24/(I6-I28)</f>
        <v>2.3205460108260766E-2</v>
      </c>
      <c r="K24" s="51">
        <v>598</v>
      </c>
      <c r="L24" s="51">
        <v>388</v>
      </c>
      <c r="M24" s="39"/>
      <c r="N24" s="517"/>
    </row>
    <row r="25" spans="2:15" s="9" customFormat="1" ht="25.5" customHeight="1">
      <c r="B25" s="55"/>
      <c r="C25" s="58" t="s">
        <v>351</v>
      </c>
      <c r="D25" s="34"/>
      <c r="E25" s="169">
        <v>15547</v>
      </c>
      <c r="F25" s="512">
        <f>E25/(E6-E28)</f>
        <v>0.38517949607313628</v>
      </c>
      <c r="G25" s="51">
        <v>6519</v>
      </c>
      <c r="H25" s="51">
        <v>9028</v>
      </c>
      <c r="I25" s="169">
        <v>16755</v>
      </c>
      <c r="J25" s="512">
        <f>I25/(I6-I28)</f>
        <v>0.39432807719463403</v>
      </c>
      <c r="K25" s="51">
        <v>6675</v>
      </c>
      <c r="L25" s="51">
        <v>10080</v>
      </c>
      <c r="M25" s="39"/>
      <c r="N25" s="517"/>
    </row>
    <row r="26" spans="2:15" s="9" customFormat="1" ht="25.5" customHeight="1">
      <c r="B26" s="55"/>
      <c r="C26" s="58" t="s">
        <v>352</v>
      </c>
      <c r="D26" s="34"/>
      <c r="E26" s="169">
        <v>1131</v>
      </c>
      <c r="F26" s="512">
        <f>E26/(E6-E28)</f>
        <v>2.8020712038252855E-2</v>
      </c>
      <c r="G26" s="51">
        <v>767</v>
      </c>
      <c r="H26" s="51">
        <v>364</v>
      </c>
      <c r="I26" s="169">
        <v>1146</v>
      </c>
      <c r="J26" s="512">
        <f>I26/(I6-I28)</f>
        <v>2.6971052012238175E-2</v>
      </c>
      <c r="K26" s="51">
        <v>747</v>
      </c>
      <c r="L26" s="51">
        <v>399</v>
      </c>
      <c r="M26" s="39"/>
      <c r="N26" s="517"/>
    </row>
    <row r="27" spans="2:15" s="9" customFormat="1" ht="25.5" customHeight="1">
      <c r="B27" s="55"/>
      <c r="C27" s="58"/>
      <c r="D27" s="34"/>
      <c r="E27" s="169"/>
      <c r="F27" s="512"/>
      <c r="G27" s="51"/>
      <c r="H27" s="51"/>
      <c r="I27" s="169"/>
      <c r="J27" s="512"/>
      <c r="K27" s="51"/>
      <c r="L27" s="51"/>
      <c r="M27" s="39"/>
      <c r="N27" s="517"/>
    </row>
    <row r="28" spans="2:15" s="9" customFormat="1" ht="25.5" customHeight="1">
      <c r="B28" s="62"/>
      <c r="C28" s="63" t="s">
        <v>353</v>
      </c>
      <c r="D28" s="35"/>
      <c r="E28" s="511">
        <v>1765</v>
      </c>
      <c r="F28" s="513">
        <f>E28/E6</f>
        <v>4.1896126091910367E-2</v>
      </c>
      <c r="G28" s="52">
        <v>1012</v>
      </c>
      <c r="H28" s="52">
        <v>753</v>
      </c>
      <c r="I28" s="511">
        <v>945</v>
      </c>
      <c r="J28" s="513">
        <f>I28/I6</f>
        <v>2.1756647864625302E-2</v>
      </c>
      <c r="K28" s="52">
        <v>433</v>
      </c>
      <c r="L28" s="52">
        <v>512</v>
      </c>
      <c r="M28" s="39"/>
      <c r="N28" s="517"/>
    </row>
    <row r="29" spans="2:15" s="9" customFormat="1" ht="25.5" customHeight="1">
      <c r="B29" s="13"/>
      <c r="C29" s="16" t="s">
        <v>953</v>
      </c>
      <c r="D29" s="57"/>
      <c r="E29" s="170"/>
      <c r="F29" s="519"/>
      <c r="G29" s="144"/>
      <c r="H29" s="144"/>
      <c r="I29" s="170"/>
      <c r="J29" s="520"/>
      <c r="K29" s="144"/>
      <c r="L29" s="144"/>
      <c r="M29" s="39"/>
      <c r="N29" s="517"/>
    </row>
    <row r="30" spans="2:15" s="31" customFormat="1" ht="24" customHeight="1">
      <c r="C30" s="21"/>
      <c r="D30" s="21"/>
      <c r="E30" s="53"/>
      <c r="F30" s="46"/>
      <c r="G30" s="53"/>
      <c r="H30" s="53"/>
      <c r="I30" s="508"/>
      <c r="J30" s="508"/>
      <c r="K30" s="503"/>
      <c r="L30" s="509" t="s">
        <v>339</v>
      </c>
      <c r="M30" s="37"/>
      <c r="N30" s="514"/>
      <c r="O30"/>
    </row>
    <row r="31" spans="2:15" s="31" customFormat="1" ht="24" customHeight="1">
      <c r="C31" s="33"/>
      <c r="D31" s="33"/>
      <c r="E31" s="54"/>
      <c r="F31" s="47"/>
      <c r="G31" s="54"/>
      <c r="H31" s="54"/>
      <c r="I31" s="510"/>
      <c r="J31" s="510"/>
      <c r="K31" s="510"/>
      <c r="L31" s="503"/>
      <c r="M31" s="37"/>
      <c r="N31" s="514"/>
      <c r="O31"/>
    </row>
    <row r="32" spans="2:15" s="31" customFormat="1">
      <c r="C32" s="23"/>
      <c r="D32" s="23"/>
      <c r="E32" s="48"/>
      <c r="F32" s="44"/>
      <c r="G32" s="48"/>
      <c r="H32" s="48"/>
      <c r="I32" s="502"/>
      <c r="J32" s="502"/>
      <c r="K32" s="502"/>
      <c r="L32" s="503"/>
      <c r="M32" s="37"/>
      <c r="N32" s="514"/>
      <c r="O32"/>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30"/>
  <sheetViews>
    <sheetView view="pageBreakPreview" topLeftCell="A19" zoomScaleNormal="100" zoomScaleSheetLayoutView="100" workbookViewId="0">
      <selection activeCell="O25" sqref="O25:O26"/>
    </sheetView>
  </sheetViews>
  <sheetFormatPr defaultRowHeight="13.5"/>
  <cols>
    <col min="1" max="1" width="0.625" style="114" customWidth="1"/>
    <col min="2" max="2" width="5.625" style="114" customWidth="1"/>
    <col min="3" max="3" width="8.625" style="114" customWidth="1"/>
    <col min="4" max="6" width="6.625" style="114" customWidth="1"/>
    <col min="7" max="7" width="6.625" style="82" customWidth="1"/>
    <col min="8" max="9" width="3.625" style="82" customWidth="1"/>
    <col min="10" max="10" width="6.625" style="82" customWidth="1"/>
    <col min="11" max="11" width="10.125" style="82" customWidth="1"/>
    <col min="12" max="13" width="10.125" style="83" customWidth="1"/>
    <col min="14" max="14" width="10.125" style="115" customWidth="1"/>
    <col min="15" max="15" width="10.125" style="84" customWidth="1"/>
    <col min="16" max="16" width="6" style="114" customWidth="1"/>
    <col min="17" max="16384" width="9" style="114"/>
  </cols>
  <sheetData>
    <row r="1" spans="2:17" ht="28.5" customHeight="1"/>
    <row r="2" spans="2:17" ht="17.25" customHeight="1">
      <c r="B2" s="114" t="s">
        <v>917</v>
      </c>
    </row>
    <row r="3" spans="2:17" s="85" customFormat="1" ht="17.25" customHeight="1">
      <c r="E3" s="86"/>
      <c r="F3" s="86"/>
      <c r="G3" s="87"/>
      <c r="H3" s="87"/>
      <c r="I3" s="87"/>
      <c r="J3" s="82"/>
      <c r="K3" s="87"/>
      <c r="L3" s="88"/>
      <c r="M3" s="82" t="s">
        <v>1196</v>
      </c>
      <c r="N3" s="116"/>
      <c r="O3" s="89"/>
    </row>
    <row r="4" spans="2:17" ht="57" customHeight="1">
      <c r="B4" s="1176"/>
      <c r="C4" s="1177"/>
      <c r="D4" s="1177"/>
      <c r="E4" s="1177"/>
      <c r="F4" s="1178"/>
      <c r="G4" s="1185" t="s">
        <v>324</v>
      </c>
      <c r="H4" s="1186"/>
      <c r="I4" s="1185" t="s">
        <v>360</v>
      </c>
      <c r="J4" s="1186"/>
      <c r="K4" s="90" t="s">
        <v>361</v>
      </c>
      <c r="L4" s="90" t="s">
        <v>362</v>
      </c>
      <c r="M4" s="90" t="s">
        <v>363</v>
      </c>
      <c r="N4" s="91"/>
      <c r="O4" s="92"/>
      <c r="P4" s="93"/>
    </row>
    <row r="5" spans="2:17" s="123" customFormat="1" ht="25.5" customHeight="1">
      <c r="B5" s="117" t="s">
        <v>364</v>
      </c>
      <c r="C5" s="118"/>
      <c r="D5" s="118"/>
      <c r="E5" s="119"/>
      <c r="F5" s="120"/>
      <c r="G5" s="1163">
        <v>35698</v>
      </c>
      <c r="H5" s="1164"/>
      <c r="I5" s="1163">
        <v>21048</v>
      </c>
      <c r="J5" s="1164"/>
      <c r="K5" s="101">
        <v>318</v>
      </c>
      <c r="L5" s="101">
        <v>14303</v>
      </c>
      <c r="M5" s="101">
        <v>29</v>
      </c>
      <c r="N5" s="121"/>
      <c r="O5" s="95"/>
      <c r="P5" s="122"/>
    </row>
    <row r="6" spans="2:17" s="123" customFormat="1" ht="25.5" customHeight="1">
      <c r="B6" s="126" t="s">
        <v>467</v>
      </c>
      <c r="C6" s="122"/>
      <c r="D6" s="124"/>
      <c r="E6" s="122"/>
      <c r="F6" s="125"/>
      <c r="G6" s="1165">
        <v>35398</v>
      </c>
      <c r="H6" s="1166"/>
      <c r="I6" s="1165">
        <v>20895</v>
      </c>
      <c r="J6" s="1166"/>
      <c r="K6" s="101">
        <v>315</v>
      </c>
      <c r="L6" s="101">
        <v>14161</v>
      </c>
      <c r="M6" s="101">
        <v>27</v>
      </c>
      <c r="N6" s="121"/>
      <c r="O6" s="95"/>
      <c r="P6" s="122"/>
    </row>
    <row r="7" spans="2:17" s="123" customFormat="1" ht="25.5" customHeight="1">
      <c r="B7" s="126"/>
      <c r="C7" s="124" t="s">
        <v>365</v>
      </c>
      <c r="D7" s="122"/>
      <c r="E7" s="122"/>
      <c r="F7" s="125"/>
      <c r="G7" s="1165">
        <v>25130</v>
      </c>
      <c r="H7" s="1166"/>
      <c r="I7" s="1165">
        <v>20528</v>
      </c>
      <c r="J7" s="1166"/>
      <c r="K7" s="101">
        <v>42</v>
      </c>
      <c r="L7" s="101">
        <v>4548</v>
      </c>
      <c r="M7" s="101">
        <v>12</v>
      </c>
      <c r="N7" s="121"/>
      <c r="O7" s="95"/>
      <c r="P7" s="122"/>
    </row>
    <row r="8" spans="2:17" s="123" customFormat="1" ht="25.5" customHeight="1">
      <c r="B8" s="126"/>
      <c r="C8" s="124" t="s">
        <v>954</v>
      </c>
      <c r="D8" s="122"/>
      <c r="E8" s="122"/>
      <c r="F8" s="125"/>
      <c r="G8" s="1174">
        <v>276</v>
      </c>
      <c r="H8" s="1175"/>
      <c r="I8" s="1174">
        <v>0</v>
      </c>
      <c r="J8" s="1175"/>
      <c r="K8" s="94">
        <v>0</v>
      </c>
      <c r="L8" s="94">
        <v>276</v>
      </c>
      <c r="M8" s="94">
        <v>0</v>
      </c>
      <c r="N8" s="121"/>
      <c r="O8" s="95"/>
      <c r="P8" s="122"/>
    </row>
    <row r="9" spans="2:17" s="123" customFormat="1" ht="25.5" customHeight="1">
      <c r="B9" s="126"/>
      <c r="C9" s="124" t="s">
        <v>366</v>
      </c>
      <c r="D9" s="122"/>
      <c r="E9" s="122"/>
      <c r="F9" s="125"/>
      <c r="G9" s="1165">
        <v>9176</v>
      </c>
      <c r="H9" s="1166"/>
      <c r="I9" s="1165">
        <v>306</v>
      </c>
      <c r="J9" s="1166"/>
      <c r="K9" s="101">
        <v>252</v>
      </c>
      <c r="L9" s="101">
        <v>8610</v>
      </c>
      <c r="M9" s="101">
        <v>8</v>
      </c>
      <c r="N9" s="121"/>
      <c r="O9" s="95"/>
      <c r="P9" s="122"/>
    </row>
    <row r="10" spans="2:17" s="123" customFormat="1" ht="25.5" customHeight="1">
      <c r="B10" s="126"/>
      <c r="C10" s="124" t="s">
        <v>367</v>
      </c>
      <c r="D10" s="122"/>
      <c r="E10" s="122"/>
      <c r="F10" s="125"/>
      <c r="G10" s="1165">
        <v>816</v>
      </c>
      <c r="H10" s="1166"/>
      <c r="I10" s="1165">
        <v>61</v>
      </c>
      <c r="J10" s="1166"/>
      <c r="K10" s="101">
        <v>21</v>
      </c>
      <c r="L10" s="101">
        <v>727</v>
      </c>
      <c r="M10" s="101">
        <v>7</v>
      </c>
      <c r="N10" s="121"/>
      <c r="O10" s="95"/>
      <c r="P10" s="122"/>
    </row>
    <row r="11" spans="2:17" s="123" customFormat="1" ht="25.5" customHeight="1">
      <c r="B11" s="253" t="s">
        <v>468</v>
      </c>
      <c r="C11" s="127"/>
      <c r="D11" s="127"/>
      <c r="E11" s="128"/>
      <c r="F11" s="129"/>
      <c r="G11" s="1172">
        <v>300</v>
      </c>
      <c r="H11" s="1173"/>
      <c r="I11" s="1172">
        <v>153</v>
      </c>
      <c r="J11" s="1173"/>
      <c r="K11" s="102">
        <v>3</v>
      </c>
      <c r="L11" s="102">
        <v>142</v>
      </c>
      <c r="M11" s="102">
        <v>2</v>
      </c>
      <c r="N11" s="121"/>
      <c r="O11" s="95"/>
      <c r="P11" s="122"/>
    </row>
    <row r="12" spans="2:17" s="115" customFormat="1" ht="24" customHeight="1">
      <c r="E12" s="96"/>
      <c r="F12" s="96"/>
      <c r="G12" s="97"/>
      <c r="H12" s="97"/>
      <c r="I12" s="97"/>
      <c r="J12" s="97"/>
      <c r="K12" s="97"/>
      <c r="L12" s="98"/>
      <c r="M12" s="110" t="s">
        <v>339</v>
      </c>
      <c r="O12" s="84"/>
      <c r="P12" s="114"/>
      <c r="Q12" s="114"/>
    </row>
    <row r="13" spans="2:17" s="115" customFormat="1" ht="24" customHeight="1">
      <c r="E13" s="99"/>
      <c r="F13" s="99"/>
      <c r="G13" s="130"/>
      <c r="H13" s="130"/>
      <c r="I13" s="130"/>
      <c r="J13" s="130"/>
      <c r="K13" s="130"/>
      <c r="L13" s="131"/>
      <c r="M13" s="131"/>
      <c r="O13" s="84"/>
      <c r="P13" s="114"/>
      <c r="Q13" s="114"/>
    </row>
    <row r="14" spans="2:17" ht="28.5" customHeight="1"/>
    <row r="15" spans="2:17" ht="17.25" customHeight="1">
      <c r="B15" s="114" t="s">
        <v>1259</v>
      </c>
    </row>
    <row r="16" spans="2:17" s="85" customFormat="1" ht="17.25" customHeight="1">
      <c r="E16" s="86"/>
      <c r="F16" s="86"/>
      <c r="G16" s="87"/>
      <c r="H16" s="87"/>
      <c r="I16" s="87"/>
      <c r="J16" s="82"/>
      <c r="K16" s="87"/>
      <c r="L16" s="88"/>
      <c r="M16" s="82" t="s">
        <v>463</v>
      </c>
      <c r="N16" s="116"/>
      <c r="O16" s="89"/>
    </row>
    <row r="17" spans="2:17" ht="46.5" customHeight="1">
      <c r="B17" s="1187" t="s">
        <v>470</v>
      </c>
      <c r="C17" s="1189" t="s">
        <v>894</v>
      </c>
      <c r="D17" s="1182" t="s">
        <v>464</v>
      </c>
      <c r="E17" s="1183"/>
      <c r="F17" s="1184"/>
      <c r="G17" s="1179" t="s">
        <v>465</v>
      </c>
      <c r="H17" s="1180"/>
      <c r="I17" s="1180"/>
      <c r="J17" s="1181"/>
      <c r="K17" s="1161" t="s">
        <v>469</v>
      </c>
      <c r="L17" s="1161" t="s">
        <v>895</v>
      </c>
      <c r="M17" s="1161" t="s">
        <v>466</v>
      </c>
      <c r="N17" s="91"/>
      <c r="O17" s="92"/>
      <c r="P17" s="93"/>
    </row>
    <row r="18" spans="2:17" s="133" customFormat="1" ht="27" customHeight="1">
      <c r="B18" s="1188"/>
      <c r="C18" s="1190"/>
      <c r="D18" s="132" t="s">
        <v>471</v>
      </c>
      <c r="E18" s="132" t="s">
        <v>472</v>
      </c>
      <c r="F18" s="132" t="s">
        <v>473</v>
      </c>
      <c r="G18" s="132" t="s">
        <v>471</v>
      </c>
      <c r="H18" s="1169" t="s">
        <v>472</v>
      </c>
      <c r="I18" s="1169"/>
      <c r="J18" s="132" t="s">
        <v>473</v>
      </c>
      <c r="K18" s="1162"/>
      <c r="L18" s="1162"/>
      <c r="M18" s="1162"/>
      <c r="N18" s="103"/>
      <c r="O18" s="104"/>
      <c r="P18" s="105"/>
    </row>
    <row r="19" spans="2:17" s="137" customFormat="1" ht="25.5" customHeight="1">
      <c r="B19" s="134" t="s">
        <v>1245</v>
      </c>
      <c r="C19" s="283">
        <v>32736</v>
      </c>
      <c r="D19" s="284">
        <v>9489</v>
      </c>
      <c r="E19" s="284">
        <v>7712</v>
      </c>
      <c r="F19" s="284">
        <v>1777</v>
      </c>
      <c r="G19" s="284">
        <v>10564</v>
      </c>
      <c r="H19" s="1167">
        <v>2638</v>
      </c>
      <c r="I19" s="1168"/>
      <c r="J19" s="284">
        <v>7926</v>
      </c>
      <c r="K19" s="284">
        <f t="shared" ref="K19:K26" si="0">G19-D19</f>
        <v>1075</v>
      </c>
      <c r="L19" s="284">
        <f t="shared" ref="L19:L26" si="1">C19+K19</f>
        <v>33811</v>
      </c>
      <c r="M19" s="287">
        <f t="shared" ref="M19:M26" si="2">(L19/C19)*100</f>
        <v>103.28384652981428</v>
      </c>
      <c r="N19" s="135"/>
      <c r="O19" s="106"/>
      <c r="P19" s="136"/>
    </row>
    <row r="20" spans="2:17" s="137" customFormat="1" ht="25.5" customHeight="1">
      <c r="B20" s="138" t="s">
        <v>1246</v>
      </c>
      <c r="C20" s="285">
        <v>40996</v>
      </c>
      <c r="D20" s="286">
        <v>12793</v>
      </c>
      <c r="E20" s="286">
        <v>10559</v>
      </c>
      <c r="F20" s="286">
        <v>2234</v>
      </c>
      <c r="G20" s="286">
        <v>14933</v>
      </c>
      <c r="H20" s="1159">
        <v>4362</v>
      </c>
      <c r="I20" s="1160"/>
      <c r="J20" s="286">
        <v>10571</v>
      </c>
      <c r="K20" s="286">
        <f t="shared" si="0"/>
        <v>2140</v>
      </c>
      <c r="L20" s="286">
        <f t="shared" si="1"/>
        <v>43136</v>
      </c>
      <c r="M20" s="288">
        <f t="shared" si="2"/>
        <v>105.22002146550884</v>
      </c>
      <c r="N20" s="135"/>
      <c r="O20" s="106"/>
      <c r="P20" s="136"/>
    </row>
    <row r="21" spans="2:17" s="137" customFormat="1" ht="25.5" customHeight="1">
      <c r="B21" s="138" t="s">
        <v>1247</v>
      </c>
      <c r="C21" s="285">
        <v>44798</v>
      </c>
      <c r="D21" s="286">
        <v>15528</v>
      </c>
      <c r="E21" s="286">
        <v>12648</v>
      </c>
      <c r="F21" s="286">
        <v>2880</v>
      </c>
      <c r="G21" s="286">
        <v>18495</v>
      </c>
      <c r="H21" s="1159">
        <v>5984</v>
      </c>
      <c r="I21" s="1160"/>
      <c r="J21" s="286">
        <v>12511</v>
      </c>
      <c r="K21" s="286">
        <f t="shared" si="0"/>
        <v>2967</v>
      </c>
      <c r="L21" s="286">
        <f t="shared" si="1"/>
        <v>47765</v>
      </c>
      <c r="M21" s="288">
        <f t="shared" si="2"/>
        <v>106.62306352962186</v>
      </c>
      <c r="N21" s="135"/>
      <c r="O21" s="106"/>
      <c r="P21" s="136"/>
    </row>
    <row r="22" spans="2:17" s="137" customFormat="1" ht="25.5" customHeight="1">
      <c r="B22" s="138" t="s">
        <v>1248</v>
      </c>
      <c r="C22" s="285">
        <v>50255</v>
      </c>
      <c r="D22" s="286">
        <v>19813</v>
      </c>
      <c r="E22" s="286">
        <v>16054</v>
      </c>
      <c r="F22" s="286">
        <v>3759</v>
      </c>
      <c r="G22" s="286">
        <v>25236</v>
      </c>
      <c r="H22" s="1159">
        <v>9635</v>
      </c>
      <c r="I22" s="1160"/>
      <c r="J22" s="286">
        <v>15601</v>
      </c>
      <c r="K22" s="286">
        <f t="shared" si="0"/>
        <v>5423</v>
      </c>
      <c r="L22" s="286">
        <f t="shared" si="1"/>
        <v>55678</v>
      </c>
      <c r="M22" s="288">
        <f t="shared" si="2"/>
        <v>110.79096607302756</v>
      </c>
      <c r="N22" s="135"/>
      <c r="O22" s="106"/>
      <c r="P22" s="136"/>
    </row>
    <row r="23" spans="2:17" s="137" customFormat="1" ht="25.5" customHeight="1">
      <c r="B23" s="138" t="s">
        <v>1249</v>
      </c>
      <c r="C23" s="285">
        <v>60307</v>
      </c>
      <c r="D23" s="286">
        <v>24795</v>
      </c>
      <c r="E23" s="286">
        <v>21143</v>
      </c>
      <c r="F23" s="286">
        <v>3652</v>
      </c>
      <c r="G23" s="286">
        <v>27365</v>
      </c>
      <c r="H23" s="1159">
        <v>13057</v>
      </c>
      <c r="I23" s="1160"/>
      <c r="J23" s="286">
        <v>14308</v>
      </c>
      <c r="K23" s="286">
        <f t="shared" si="0"/>
        <v>2570</v>
      </c>
      <c r="L23" s="286">
        <f t="shared" si="1"/>
        <v>62877</v>
      </c>
      <c r="M23" s="288">
        <f t="shared" si="2"/>
        <v>104.26152851244466</v>
      </c>
      <c r="N23" s="135"/>
      <c r="O23" s="106"/>
      <c r="P23" s="136"/>
    </row>
    <row r="24" spans="2:17" s="137" customFormat="1" ht="25.5" customHeight="1">
      <c r="B24" s="138" t="s">
        <v>1250</v>
      </c>
      <c r="C24" s="285">
        <v>70059</v>
      </c>
      <c r="D24" s="286">
        <v>27098</v>
      </c>
      <c r="E24" s="286">
        <v>23865</v>
      </c>
      <c r="F24" s="286">
        <v>3233</v>
      </c>
      <c r="G24" s="286">
        <v>27815</v>
      </c>
      <c r="H24" s="1159">
        <v>14942</v>
      </c>
      <c r="I24" s="1160"/>
      <c r="J24" s="286">
        <v>12873</v>
      </c>
      <c r="K24" s="286">
        <f t="shared" si="0"/>
        <v>717</v>
      </c>
      <c r="L24" s="286">
        <f t="shared" si="1"/>
        <v>70776</v>
      </c>
      <c r="M24" s="288">
        <f t="shared" si="2"/>
        <v>101.02342311480324</v>
      </c>
      <c r="N24" s="135"/>
      <c r="O24" s="106"/>
      <c r="P24" s="136"/>
    </row>
    <row r="25" spans="2:17" s="137" customFormat="1" ht="25.5" customHeight="1">
      <c r="B25" s="138" t="s">
        <v>1251</v>
      </c>
      <c r="C25" s="285">
        <v>78399</v>
      </c>
      <c r="D25" s="286">
        <v>28401</v>
      </c>
      <c r="E25" s="286">
        <v>25322</v>
      </c>
      <c r="F25" s="286">
        <v>3079</v>
      </c>
      <c r="G25" s="286">
        <v>27674</v>
      </c>
      <c r="H25" s="1159">
        <v>16381</v>
      </c>
      <c r="I25" s="1160"/>
      <c r="J25" s="286">
        <v>11293</v>
      </c>
      <c r="K25" s="286">
        <f t="shared" si="0"/>
        <v>-727</v>
      </c>
      <c r="L25" s="286">
        <f t="shared" si="1"/>
        <v>77672</v>
      </c>
      <c r="M25" s="288">
        <f t="shared" si="2"/>
        <v>99.072692253727723</v>
      </c>
      <c r="N25" s="135"/>
      <c r="O25" s="106"/>
      <c r="P25" s="136"/>
    </row>
    <row r="26" spans="2:17" s="107" customFormat="1" ht="24" customHeight="1">
      <c r="B26" s="138" t="s">
        <v>1252</v>
      </c>
      <c r="C26" s="285">
        <v>84237</v>
      </c>
      <c r="D26" s="286">
        <v>29503</v>
      </c>
      <c r="E26" s="286">
        <v>26184</v>
      </c>
      <c r="F26" s="286">
        <v>3319</v>
      </c>
      <c r="G26" s="286">
        <v>29221</v>
      </c>
      <c r="H26" s="1159">
        <v>18086</v>
      </c>
      <c r="I26" s="1160"/>
      <c r="J26" s="286">
        <v>11135</v>
      </c>
      <c r="K26" s="286">
        <f t="shared" si="0"/>
        <v>-282</v>
      </c>
      <c r="L26" s="286">
        <f t="shared" si="1"/>
        <v>83955</v>
      </c>
      <c r="M26" s="288">
        <f t="shared" si="2"/>
        <v>99.665230243242277</v>
      </c>
      <c r="O26" s="108"/>
      <c r="P26" s="109"/>
      <c r="Q26" s="109"/>
    </row>
    <row r="27" spans="2:17" s="107" customFormat="1" ht="24" customHeight="1">
      <c r="B27" s="138" t="s">
        <v>1253</v>
      </c>
      <c r="C27" s="669">
        <v>87977</v>
      </c>
      <c r="D27" s="286">
        <v>32193</v>
      </c>
      <c r="E27" s="286">
        <v>28466</v>
      </c>
      <c r="F27" s="286">
        <v>3727</v>
      </c>
      <c r="G27" s="286">
        <v>28766</v>
      </c>
      <c r="H27" s="1159">
        <v>18879</v>
      </c>
      <c r="I27" s="1160"/>
      <c r="J27" s="286">
        <v>9887</v>
      </c>
      <c r="K27" s="286">
        <v>-3427</v>
      </c>
      <c r="L27" s="286">
        <v>84550</v>
      </c>
      <c r="M27" s="288">
        <v>96.104663718926545</v>
      </c>
      <c r="O27" s="108"/>
      <c r="P27" s="109"/>
      <c r="Q27" s="109"/>
    </row>
    <row r="28" spans="2:17" s="107" customFormat="1" ht="24" customHeight="1">
      <c r="B28" s="526" t="s">
        <v>1254</v>
      </c>
      <c r="C28" s="671">
        <v>91520</v>
      </c>
      <c r="D28" s="527">
        <v>32429</v>
      </c>
      <c r="E28" s="527">
        <v>29194</v>
      </c>
      <c r="F28" s="527">
        <v>3235</v>
      </c>
      <c r="G28" s="527">
        <v>24903</v>
      </c>
      <c r="H28" s="1170">
        <v>17971</v>
      </c>
      <c r="I28" s="1171"/>
      <c r="J28" s="527">
        <v>6932</v>
      </c>
      <c r="K28" s="527">
        <v>-7526</v>
      </c>
      <c r="L28" s="527">
        <v>83994</v>
      </c>
      <c r="M28" s="528">
        <v>91.8</v>
      </c>
      <c r="O28" s="108"/>
      <c r="P28" s="109"/>
      <c r="Q28" s="109"/>
    </row>
    <row r="29" spans="2:17" s="115" customFormat="1" ht="24" customHeight="1">
      <c r="E29" s="99"/>
      <c r="F29" s="99"/>
      <c r="G29" s="130"/>
      <c r="H29" s="130"/>
      <c r="I29" s="130"/>
      <c r="J29" s="130"/>
      <c r="K29" s="130"/>
      <c r="L29" s="131"/>
      <c r="M29" s="110" t="s">
        <v>339</v>
      </c>
      <c r="O29" s="84"/>
      <c r="P29" s="114"/>
      <c r="Q29" s="114"/>
    </row>
    <row r="30" spans="2:17" s="115" customFormat="1" ht="24" customHeight="1">
      <c r="B30" s="672"/>
      <c r="E30" s="100"/>
      <c r="F30" s="100"/>
      <c r="G30" s="82"/>
      <c r="H30" s="82"/>
      <c r="I30" s="82"/>
      <c r="J30" s="82"/>
      <c r="K30" s="130"/>
      <c r="L30" s="83"/>
      <c r="M30" s="83"/>
      <c r="O30" s="84"/>
      <c r="P30" s="114"/>
      <c r="Q30" s="114"/>
    </row>
  </sheetData>
  <mergeCells count="35">
    <mergeCell ref="B4:F4"/>
    <mergeCell ref="G17:J17"/>
    <mergeCell ref="D17:F17"/>
    <mergeCell ref="I4:J4"/>
    <mergeCell ref="G4:H4"/>
    <mergeCell ref="B17:B18"/>
    <mergeCell ref="C17:C18"/>
    <mergeCell ref="H28:I28"/>
    <mergeCell ref="I11:J11"/>
    <mergeCell ref="I10:J10"/>
    <mergeCell ref="I9:J9"/>
    <mergeCell ref="I8:J8"/>
    <mergeCell ref="G11:H11"/>
    <mergeCell ref="G10:H10"/>
    <mergeCell ref="G9:H9"/>
    <mergeCell ref="G8:H8"/>
    <mergeCell ref="H26:I26"/>
    <mergeCell ref="H25:I25"/>
    <mergeCell ref="H24:I24"/>
    <mergeCell ref="H23:I23"/>
    <mergeCell ref="H22:I22"/>
    <mergeCell ref="H21:I21"/>
    <mergeCell ref="H20:I20"/>
    <mergeCell ref="H27:I27"/>
    <mergeCell ref="M17:M18"/>
    <mergeCell ref="L17:L18"/>
    <mergeCell ref="K17:K18"/>
    <mergeCell ref="G5:H5"/>
    <mergeCell ref="I7:J7"/>
    <mergeCell ref="I6:J6"/>
    <mergeCell ref="I5:J5"/>
    <mergeCell ref="G7:H7"/>
    <mergeCell ref="G6:H6"/>
    <mergeCell ref="H19:I19"/>
    <mergeCell ref="H18:I18"/>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zoomScaleNormal="100" zoomScaleSheetLayoutView="100" workbookViewId="0">
      <selection activeCell="O25" sqref="O25:O26"/>
    </sheetView>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2" customWidth="1"/>
    <col min="13" max="13" width="10.125" style="147" customWidth="1"/>
    <col min="14" max="14" width="6" style="9" customWidth="1"/>
    <col min="15" max="16384" width="9" style="9"/>
  </cols>
  <sheetData>
    <row r="1" spans="1:14" ht="28.5" customHeight="1"/>
    <row r="2" spans="1:14" ht="17.25" customHeight="1">
      <c r="A2" s="9" t="s">
        <v>507</v>
      </c>
    </row>
    <row r="3" spans="1:14" s="148" customFormat="1" ht="17.25" customHeight="1">
      <c r="F3" s="20"/>
      <c r="G3" s="20"/>
      <c r="H3" s="20"/>
      <c r="I3" s="49"/>
      <c r="J3" s="160"/>
      <c r="K3" s="48" t="s">
        <v>1255</v>
      </c>
      <c r="L3" s="149"/>
      <c r="M3" s="150"/>
    </row>
    <row r="4" spans="1:14" ht="34.5" customHeight="1">
      <c r="A4" s="1195" t="s">
        <v>506</v>
      </c>
      <c r="B4" s="1196"/>
      <c r="C4" s="1196"/>
      <c r="D4" s="1196"/>
      <c r="E4" s="1196"/>
      <c r="F4" s="1196"/>
      <c r="G4" s="1196"/>
      <c r="H4" s="1197"/>
      <c r="I4" s="50" t="s">
        <v>324</v>
      </c>
      <c r="J4" s="50" t="s">
        <v>474</v>
      </c>
      <c r="K4" s="164" t="s">
        <v>475</v>
      </c>
      <c r="L4" s="143"/>
      <c r="M4" s="113"/>
      <c r="N4" s="112"/>
    </row>
    <row r="5" spans="1:14" ht="19.5" customHeight="1">
      <c r="A5" s="55" t="s">
        <v>476</v>
      </c>
      <c r="B5" s="13"/>
      <c r="C5" s="13"/>
      <c r="D5" s="13"/>
      <c r="E5" s="13"/>
      <c r="F5" s="58"/>
      <c r="G5" s="58"/>
      <c r="H5" s="34"/>
      <c r="I5" s="51">
        <v>48164</v>
      </c>
      <c r="J5" s="51">
        <v>43435</v>
      </c>
      <c r="K5" s="56">
        <v>4729</v>
      </c>
      <c r="L5" s="32"/>
      <c r="M5" s="39"/>
      <c r="N5" s="13"/>
    </row>
    <row r="6" spans="1:14" ht="19.5" customHeight="1">
      <c r="A6" s="61" t="s">
        <v>477</v>
      </c>
      <c r="B6" s="140"/>
      <c r="C6" s="140"/>
      <c r="D6" s="140"/>
      <c r="E6" s="140"/>
      <c r="F6" s="57"/>
      <c r="G6" s="57"/>
      <c r="H6" s="34"/>
      <c r="I6" s="51">
        <v>14806</v>
      </c>
      <c r="J6" s="51">
        <v>13182</v>
      </c>
      <c r="K6" s="56">
        <v>1624</v>
      </c>
      <c r="L6" s="182"/>
      <c r="M6" s="39"/>
      <c r="N6" s="13"/>
    </row>
    <row r="7" spans="1:14" ht="19.5" customHeight="1">
      <c r="A7" s="1199" t="s">
        <v>478</v>
      </c>
      <c r="B7" s="1192"/>
      <c r="C7" s="1192"/>
      <c r="D7" s="1192"/>
      <c r="E7" s="1200"/>
      <c r="F7" s="1200"/>
      <c r="G7" s="13"/>
      <c r="H7" s="34"/>
      <c r="I7" s="51">
        <v>33358</v>
      </c>
      <c r="J7" s="51">
        <v>30253</v>
      </c>
      <c r="K7" s="51">
        <v>3105</v>
      </c>
      <c r="L7" s="182" t="s">
        <v>1256</v>
      </c>
      <c r="M7" s="39"/>
      <c r="N7" s="13"/>
    </row>
    <row r="8" spans="1:14" ht="19.5" customHeight="1">
      <c r="A8" s="61"/>
      <c r="B8" s="1192" t="s">
        <v>479</v>
      </c>
      <c r="C8" s="1192"/>
      <c r="D8" s="1192"/>
      <c r="E8" s="1192"/>
      <c r="F8" s="58"/>
      <c r="G8" s="58"/>
      <c r="H8" s="34"/>
      <c r="I8" s="51">
        <v>31923</v>
      </c>
      <c r="J8" s="56">
        <v>28968</v>
      </c>
      <c r="K8" s="56">
        <v>2955</v>
      </c>
      <c r="L8" s="32"/>
      <c r="M8" s="39"/>
      <c r="N8" s="13"/>
    </row>
    <row r="9" spans="1:14" ht="19.5" customHeight="1">
      <c r="A9" s="61"/>
      <c r="B9" s="140"/>
      <c r="C9" s="1192" t="s">
        <v>480</v>
      </c>
      <c r="D9" s="1192"/>
      <c r="E9" s="1192"/>
      <c r="F9" s="1192"/>
      <c r="G9" s="1192"/>
      <c r="H9" s="34"/>
      <c r="I9" s="51">
        <v>15953</v>
      </c>
      <c r="J9" s="56">
        <v>13861</v>
      </c>
      <c r="K9" s="56">
        <v>2092</v>
      </c>
      <c r="L9" s="32"/>
      <c r="M9" s="39"/>
      <c r="N9" s="13"/>
    </row>
    <row r="10" spans="1:14" ht="19.5" customHeight="1">
      <c r="A10" s="61"/>
      <c r="B10" s="140"/>
      <c r="C10" s="140"/>
      <c r="D10" s="1192" t="s">
        <v>481</v>
      </c>
      <c r="E10" s="1192"/>
      <c r="F10" s="1192"/>
      <c r="G10" s="58"/>
      <c r="H10" s="34"/>
      <c r="I10" s="51">
        <v>1467</v>
      </c>
      <c r="J10" s="51">
        <v>1018</v>
      </c>
      <c r="K10" s="56">
        <v>449</v>
      </c>
      <c r="L10" s="32"/>
      <c r="M10" s="39"/>
      <c r="N10" s="13"/>
    </row>
    <row r="11" spans="1:14" ht="19.5" customHeight="1">
      <c r="A11" s="61"/>
      <c r="B11" s="140"/>
      <c r="C11" s="140"/>
      <c r="D11" s="1192" t="s">
        <v>482</v>
      </c>
      <c r="E11" s="1192"/>
      <c r="F11" s="1192"/>
      <c r="G11" s="58"/>
      <c r="H11" s="34"/>
      <c r="I11" s="51">
        <v>832</v>
      </c>
      <c r="J11" s="51">
        <v>676</v>
      </c>
      <c r="K11" s="56">
        <v>156</v>
      </c>
      <c r="L11" s="32"/>
      <c r="M11" s="39"/>
      <c r="N11" s="13"/>
    </row>
    <row r="12" spans="1:14" ht="19.5" customHeight="1">
      <c r="A12" s="61"/>
      <c r="B12" s="140"/>
      <c r="C12" s="140"/>
      <c r="D12" s="1192" t="s">
        <v>483</v>
      </c>
      <c r="E12" s="1192"/>
      <c r="F12" s="1192"/>
      <c r="G12" s="58"/>
      <c r="H12" s="34"/>
      <c r="I12" s="51">
        <v>244</v>
      </c>
      <c r="J12" s="51">
        <v>224</v>
      </c>
      <c r="K12" s="56">
        <v>20</v>
      </c>
      <c r="L12" s="32"/>
      <c r="M12" s="39"/>
      <c r="N12" s="13"/>
    </row>
    <row r="13" spans="1:14" ht="19.5" customHeight="1">
      <c r="A13" s="61"/>
      <c r="B13" s="140"/>
      <c r="C13" s="140"/>
      <c r="D13" s="1192" t="s">
        <v>484</v>
      </c>
      <c r="E13" s="1192"/>
      <c r="F13" s="1192"/>
      <c r="G13" s="58"/>
      <c r="H13" s="34"/>
      <c r="I13" s="51">
        <v>439</v>
      </c>
      <c r="J13" s="51">
        <v>406</v>
      </c>
      <c r="K13" s="56">
        <v>33</v>
      </c>
      <c r="L13" s="32"/>
      <c r="M13" s="39"/>
      <c r="N13" s="13"/>
    </row>
    <row r="14" spans="1:14" ht="19.5" customHeight="1">
      <c r="A14" s="61"/>
      <c r="B14" s="140"/>
      <c r="C14" s="140"/>
      <c r="D14" s="1192" t="s">
        <v>485</v>
      </c>
      <c r="E14" s="1192"/>
      <c r="F14" s="1192"/>
      <c r="G14" s="58"/>
      <c r="H14" s="34"/>
      <c r="I14" s="51">
        <v>1464</v>
      </c>
      <c r="J14" s="51">
        <v>1319</v>
      </c>
      <c r="K14" s="56">
        <v>145</v>
      </c>
      <c r="L14" s="32"/>
      <c r="M14" s="39"/>
      <c r="N14" s="13"/>
    </row>
    <row r="15" spans="1:14" ht="19.5" customHeight="1">
      <c r="A15" s="61"/>
      <c r="B15" s="140"/>
      <c r="C15" s="140"/>
      <c r="D15" s="1192" t="s">
        <v>486</v>
      </c>
      <c r="E15" s="1192"/>
      <c r="F15" s="1192"/>
      <c r="G15" s="58"/>
      <c r="H15" s="34"/>
      <c r="I15" s="51">
        <v>3108</v>
      </c>
      <c r="J15" s="51">
        <v>3018</v>
      </c>
      <c r="K15" s="56">
        <v>90</v>
      </c>
      <c r="L15" s="32"/>
      <c r="M15" s="39"/>
      <c r="N15" s="13"/>
    </row>
    <row r="16" spans="1:14" ht="19.5" customHeight="1">
      <c r="A16" s="61"/>
      <c r="B16" s="140"/>
      <c r="C16" s="140"/>
      <c r="D16" s="1192" t="s">
        <v>487</v>
      </c>
      <c r="E16" s="1192"/>
      <c r="F16" s="1192"/>
      <c r="G16" s="58"/>
      <c r="H16" s="34"/>
      <c r="I16" s="51">
        <v>1177</v>
      </c>
      <c r="J16" s="51">
        <v>899</v>
      </c>
      <c r="K16" s="56">
        <v>278</v>
      </c>
      <c r="L16" s="32"/>
      <c r="M16" s="39"/>
      <c r="N16" s="13"/>
    </row>
    <row r="17" spans="1:15" ht="19.5" customHeight="1">
      <c r="A17" s="61"/>
      <c r="B17" s="140"/>
      <c r="C17" s="140"/>
      <c r="D17" s="1192" t="s">
        <v>488</v>
      </c>
      <c r="E17" s="1192"/>
      <c r="F17" s="1192"/>
      <c r="G17" s="58"/>
      <c r="H17" s="34"/>
      <c r="I17" s="51">
        <v>592</v>
      </c>
      <c r="J17" s="51">
        <v>436</v>
      </c>
      <c r="K17" s="56">
        <v>156</v>
      </c>
      <c r="L17" s="32"/>
      <c r="M17" s="39"/>
      <c r="N17" s="13"/>
    </row>
    <row r="18" spans="1:15" ht="19.5" customHeight="1">
      <c r="A18" s="61"/>
      <c r="B18" s="140"/>
      <c r="C18" s="140"/>
      <c r="D18" s="1192" t="s">
        <v>489</v>
      </c>
      <c r="E18" s="1192"/>
      <c r="F18" s="1192"/>
      <c r="G18" s="58"/>
      <c r="H18" s="34"/>
      <c r="I18" s="51">
        <v>376</v>
      </c>
      <c r="J18" s="51">
        <v>314</v>
      </c>
      <c r="K18" s="56">
        <v>62</v>
      </c>
      <c r="L18" s="32"/>
      <c r="M18" s="39"/>
      <c r="N18" s="13"/>
    </row>
    <row r="19" spans="1:15" ht="19.5" customHeight="1">
      <c r="A19" s="61"/>
      <c r="B19" s="140"/>
      <c r="C19" s="140"/>
      <c r="D19" s="1192" t="s">
        <v>490</v>
      </c>
      <c r="E19" s="1192"/>
      <c r="F19" s="1192"/>
      <c r="G19" s="58"/>
      <c r="H19" s="34"/>
      <c r="I19" s="51">
        <v>228</v>
      </c>
      <c r="J19" s="51">
        <v>224</v>
      </c>
      <c r="K19" s="56">
        <v>4</v>
      </c>
      <c r="L19" s="32"/>
      <c r="M19" s="39"/>
      <c r="N19" s="13"/>
    </row>
    <row r="20" spans="1:15" ht="19.5" customHeight="1">
      <c r="A20" s="61"/>
      <c r="B20" s="140"/>
      <c r="C20" s="140"/>
      <c r="D20" s="1192" t="s">
        <v>491</v>
      </c>
      <c r="E20" s="1192"/>
      <c r="F20" s="1192"/>
      <c r="G20" s="58"/>
      <c r="H20" s="34"/>
      <c r="I20" s="51">
        <v>359</v>
      </c>
      <c r="J20" s="51">
        <v>353</v>
      </c>
      <c r="K20" s="56">
        <v>6</v>
      </c>
      <c r="L20" s="32"/>
      <c r="M20" s="39"/>
      <c r="N20" s="13"/>
    </row>
    <row r="21" spans="1:15" ht="19.5" customHeight="1">
      <c r="A21" s="61"/>
      <c r="B21" s="140"/>
      <c r="C21" s="140"/>
      <c r="D21" s="1192" t="s">
        <v>492</v>
      </c>
      <c r="E21" s="1192"/>
      <c r="F21" s="1192"/>
      <c r="G21" s="58"/>
      <c r="H21" s="34"/>
      <c r="I21" s="51">
        <v>334</v>
      </c>
      <c r="J21" s="51">
        <v>312</v>
      </c>
      <c r="K21" s="56">
        <v>22</v>
      </c>
      <c r="L21" s="32"/>
      <c r="M21" s="39"/>
      <c r="N21" s="13"/>
    </row>
    <row r="22" spans="1:15" ht="19.5" customHeight="1">
      <c r="A22" s="55"/>
      <c r="B22" s="13"/>
      <c r="C22" s="13"/>
      <c r="D22" s="1192" t="s">
        <v>493</v>
      </c>
      <c r="E22" s="1192"/>
      <c r="F22" s="1192"/>
      <c r="G22" s="58"/>
      <c r="H22" s="34"/>
      <c r="I22" s="51">
        <v>424</v>
      </c>
      <c r="J22" s="51">
        <v>391</v>
      </c>
      <c r="K22" s="56">
        <v>33</v>
      </c>
      <c r="L22" s="32"/>
      <c r="M22" s="39"/>
      <c r="N22" s="13"/>
    </row>
    <row r="23" spans="1:15" ht="19.5" customHeight="1">
      <c r="A23" s="55"/>
      <c r="B23" s="13"/>
      <c r="C23" s="13"/>
      <c r="D23" s="1192" t="s">
        <v>494</v>
      </c>
      <c r="E23" s="1192"/>
      <c r="F23" s="1192"/>
      <c r="G23" s="58"/>
      <c r="H23" s="34"/>
      <c r="I23" s="51">
        <v>693</v>
      </c>
      <c r="J23" s="51">
        <v>675</v>
      </c>
      <c r="K23" s="56">
        <v>18</v>
      </c>
      <c r="L23" s="32"/>
      <c r="M23" s="39"/>
      <c r="N23" s="13"/>
    </row>
    <row r="24" spans="1:15" ht="19.5" customHeight="1">
      <c r="A24" s="55"/>
      <c r="B24" s="13"/>
      <c r="C24" s="13"/>
      <c r="D24" s="1192" t="s">
        <v>495</v>
      </c>
      <c r="E24" s="1192"/>
      <c r="F24" s="1192"/>
      <c r="G24" s="58"/>
      <c r="H24" s="34"/>
      <c r="I24" s="51">
        <v>2101</v>
      </c>
      <c r="J24" s="51">
        <v>1853</v>
      </c>
      <c r="K24" s="56">
        <v>248</v>
      </c>
      <c r="L24" s="32"/>
      <c r="M24" s="39"/>
      <c r="N24" s="13"/>
    </row>
    <row r="25" spans="1:15" ht="19.5" customHeight="1">
      <c r="A25" s="55"/>
      <c r="B25" s="13"/>
      <c r="C25" s="13"/>
      <c r="D25" s="1192" t="s">
        <v>496</v>
      </c>
      <c r="E25" s="1192"/>
      <c r="F25" s="1192"/>
      <c r="G25" s="58"/>
      <c r="H25" s="34"/>
      <c r="I25" s="51">
        <v>2115</v>
      </c>
      <c r="J25" s="51">
        <v>1743</v>
      </c>
      <c r="K25" s="56">
        <v>372</v>
      </c>
      <c r="L25" s="32"/>
      <c r="M25" s="39"/>
      <c r="N25" s="13"/>
    </row>
    <row r="26" spans="1:15" ht="19.5" customHeight="1">
      <c r="A26" s="55"/>
      <c r="B26" s="13"/>
      <c r="C26" s="1192" t="s">
        <v>497</v>
      </c>
      <c r="D26" s="1192"/>
      <c r="E26" s="1192"/>
      <c r="F26" s="1192"/>
      <c r="G26" s="1192"/>
      <c r="H26" s="34"/>
      <c r="I26" s="51">
        <v>517</v>
      </c>
      <c r="J26" s="51">
        <v>467</v>
      </c>
      <c r="K26" s="56">
        <v>50</v>
      </c>
      <c r="L26" s="32"/>
      <c r="M26" s="39"/>
      <c r="N26" s="13"/>
    </row>
    <row r="27" spans="1:15" s="154" customFormat="1" ht="19.5" customHeight="1">
      <c r="A27" s="151"/>
      <c r="B27" s="152"/>
      <c r="C27" s="1193" t="s">
        <v>498</v>
      </c>
      <c r="D27" s="1194"/>
      <c r="E27" s="1194"/>
      <c r="F27" s="1194"/>
      <c r="G27" s="1194"/>
      <c r="H27" s="153"/>
      <c r="I27" s="51">
        <v>386</v>
      </c>
      <c r="J27" s="161">
        <v>312</v>
      </c>
      <c r="K27" s="162">
        <v>74</v>
      </c>
      <c r="M27" s="155"/>
      <c r="N27" s="156"/>
      <c r="O27" s="156"/>
    </row>
    <row r="28" spans="1:15" ht="19.5" customHeight="1">
      <c r="A28" s="55"/>
      <c r="B28" s="254"/>
      <c r="C28" s="1193" t="s">
        <v>965</v>
      </c>
      <c r="D28" s="1194"/>
      <c r="E28" s="1194"/>
      <c r="F28" s="1194"/>
      <c r="G28" s="1194"/>
      <c r="H28" s="111"/>
      <c r="I28" s="51">
        <v>682</v>
      </c>
      <c r="J28" s="51">
        <v>650</v>
      </c>
      <c r="K28" s="56">
        <v>32</v>
      </c>
    </row>
    <row r="29" spans="1:15" s="142" customFormat="1" ht="19.5" customHeight="1">
      <c r="A29" s="157"/>
      <c r="B29" s="32"/>
      <c r="C29" s="1191" t="s">
        <v>499</v>
      </c>
      <c r="D29" s="1192"/>
      <c r="E29" s="1192"/>
      <c r="F29" s="1192"/>
      <c r="G29" s="1192"/>
      <c r="H29" s="158"/>
      <c r="I29" s="51">
        <v>5560</v>
      </c>
      <c r="J29" s="161">
        <v>5379</v>
      </c>
      <c r="K29" s="162">
        <v>181</v>
      </c>
      <c r="M29" s="147"/>
      <c r="N29" s="9"/>
      <c r="O29" s="9"/>
    </row>
    <row r="30" spans="1:15" s="142" customFormat="1" ht="19.5" customHeight="1">
      <c r="A30" s="157"/>
      <c r="B30" s="32"/>
      <c r="C30" s="1191" t="s">
        <v>500</v>
      </c>
      <c r="D30" s="1192"/>
      <c r="E30" s="1192"/>
      <c r="F30" s="1192"/>
      <c r="G30" s="1192"/>
      <c r="H30" s="145"/>
      <c r="I30" s="51">
        <v>268</v>
      </c>
      <c r="J30" s="51">
        <v>264</v>
      </c>
      <c r="K30" s="56">
        <v>4</v>
      </c>
      <c r="M30" s="147"/>
      <c r="N30" s="9"/>
      <c r="O30" s="9"/>
    </row>
    <row r="31" spans="1:15" ht="19.5" customHeight="1">
      <c r="A31" s="55"/>
      <c r="B31" s="13"/>
      <c r="C31" s="1191" t="s">
        <v>501</v>
      </c>
      <c r="D31" s="1192"/>
      <c r="E31" s="1192"/>
      <c r="F31" s="1192"/>
      <c r="G31" s="1192"/>
      <c r="H31" s="111"/>
      <c r="I31" s="51">
        <v>490</v>
      </c>
      <c r="J31" s="51">
        <v>442</v>
      </c>
      <c r="K31" s="56">
        <v>48</v>
      </c>
    </row>
    <row r="32" spans="1:15" ht="19.5" customHeight="1">
      <c r="A32" s="55"/>
      <c r="B32" s="13"/>
      <c r="C32" s="1191" t="s">
        <v>502</v>
      </c>
      <c r="D32" s="1192"/>
      <c r="E32" s="1192"/>
      <c r="F32" s="1192"/>
      <c r="G32" s="1192"/>
      <c r="H32" s="111"/>
      <c r="I32" s="51">
        <v>2013</v>
      </c>
      <c r="J32" s="51">
        <v>1947</v>
      </c>
      <c r="K32" s="56">
        <v>66</v>
      </c>
    </row>
    <row r="33" spans="1:12" ht="19.5" customHeight="1">
      <c r="A33" s="55"/>
      <c r="B33" s="254"/>
      <c r="C33" s="1193" t="s">
        <v>964</v>
      </c>
      <c r="D33" s="1194"/>
      <c r="E33" s="1194"/>
      <c r="F33" s="1194"/>
      <c r="G33" s="1194"/>
      <c r="H33" s="111"/>
      <c r="I33" s="51">
        <v>2059</v>
      </c>
      <c r="J33" s="51">
        <v>1874</v>
      </c>
      <c r="K33" s="56">
        <v>185</v>
      </c>
    </row>
    <row r="34" spans="1:12" ht="19.5" customHeight="1">
      <c r="A34" s="55"/>
      <c r="B34" s="13"/>
      <c r="C34" s="1191" t="s">
        <v>503</v>
      </c>
      <c r="D34" s="1192"/>
      <c r="E34" s="1192"/>
      <c r="F34" s="1192"/>
      <c r="G34" s="1192"/>
      <c r="H34" s="111"/>
      <c r="I34" s="51">
        <v>1598</v>
      </c>
      <c r="J34" s="51">
        <v>1482</v>
      </c>
      <c r="K34" s="56">
        <v>116</v>
      </c>
    </row>
    <row r="35" spans="1:12" ht="19.5" customHeight="1">
      <c r="A35" s="55"/>
      <c r="B35" s="13"/>
      <c r="C35" s="1191" t="s">
        <v>504</v>
      </c>
      <c r="D35" s="1192"/>
      <c r="E35" s="1192"/>
      <c r="F35" s="1192"/>
      <c r="G35" s="1192"/>
      <c r="H35" s="111"/>
      <c r="I35" s="51">
        <v>2397</v>
      </c>
      <c r="J35" s="51">
        <v>2290</v>
      </c>
      <c r="K35" s="51">
        <v>107</v>
      </c>
      <c r="L35" s="182" t="s">
        <v>1256</v>
      </c>
    </row>
    <row r="36" spans="1:12" ht="19.5" customHeight="1">
      <c r="A36" s="62"/>
      <c r="B36" s="1198" t="s">
        <v>505</v>
      </c>
      <c r="C36" s="1198"/>
      <c r="D36" s="1198"/>
      <c r="E36" s="1198"/>
      <c r="F36" s="141"/>
      <c r="G36" s="141"/>
      <c r="H36" s="159"/>
      <c r="I36" s="52">
        <v>1435</v>
      </c>
      <c r="J36" s="52">
        <v>1285</v>
      </c>
      <c r="K36" s="52">
        <v>150</v>
      </c>
      <c r="L36" s="182" t="s">
        <v>1256</v>
      </c>
    </row>
    <row r="37" spans="1:12" ht="19.5" customHeight="1">
      <c r="K37" s="163" t="s">
        <v>339</v>
      </c>
    </row>
    <row r="38" spans="1:12" ht="19.5" customHeight="1">
      <c r="A38" s="16"/>
    </row>
    <row r="39" spans="1:12" ht="19.5" customHeight="1">
      <c r="A39" s="529" t="s">
        <v>966</v>
      </c>
    </row>
    <row r="40" spans="1:12" ht="19.5" customHeight="1">
      <c r="A40" s="529" t="s">
        <v>967</v>
      </c>
    </row>
    <row r="41" spans="1:12" ht="19.5" customHeight="1"/>
    <row r="42" spans="1:12" ht="19.5" customHeight="1"/>
    <row r="43" spans="1:12" ht="19.5" customHeight="1"/>
    <row r="44" spans="1:12" ht="24" customHeight="1"/>
    <row r="45" spans="1:12" ht="24" customHeight="1"/>
    <row r="46" spans="1:12" ht="24" customHeight="1"/>
    <row r="47" spans="1:12" ht="24" customHeight="1"/>
    <row r="48" spans="1:12" ht="24" customHeight="1"/>
    <row r="49" ht="24" customHeight="1"/>
    <row r="50" ht="24" customHeight="1"/>
    <row r="51" ht="24" customHeight="1"/>
    <row r="52" ht="24" customHeight="1"/>
  </sheetData>
  <mergeCells count="31">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4"/>
  <sheetViews>
    <sheetView view="pageBreakPreview" zoomScaleNormal="100" zoomScaleSheetLayoutView="100" workbookViewId="0">
      <selection activeCell="O25" sqref="O25:O26"/>
    </sheetView>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2" customWidth="1"/>
    <col min="13" max="13" width="10.125" style="147" customWidth="1"/>
    <col min="14" max="14" width="6" style="9" customWidth="1"/>
    <col min="15" max="16384" width="9" style="9"/>
  </cols>
  <sheetData>
    <row r="1" spans="1:17" ht="28.5" customHeight="1"/>
    <row r="2" spans="1:17" ht="17.25" customHeight="1">
      <c r="A2" s="9" t="s">
        <v>508</v>
      </c>
    </row>
    <row r="3" spans="1:17" s="148" customFormat="1" ht="17.25" customHeight="1">
      <c r="F3" s="20"/>
      <c r="G3" s="20"/>
      <c r="H3" s="20"/>
      <c r="I3" s="49"/>
      <c r="J3" s="160"/>
      <c r="K3" s="48" t="s">
        <v>1258</v>
      </c>
      <c r="L3" s="149"/>
      <c r="M3" s="150"/>
    </row>
    <row r="4" spans="1:17" ht="34.5" customHeight="1">
      <c r="A4" s="1195" t="s">
        <v>509</v>
      </c>
      <c r="B4" s="1196"/>
      <c r="C4" s="1196"/>
      <c r="D4" s="1196"/>
      <c r="E4" s="1196"/>
      <c r="F4" s="1196"/>
      <c r="G4" s="1196"/>
      <c r="H4" s="1197"/>
      <c r="I4" s="50" t="s">
        <v>324</v>
      </c>
      <c r="J4" s="50" t="s">
        <v>474</v>
      </c>
      <c r="K4" s="164" t="s">
        <v>475</v>
      </c>
      <c r="L4" s="143"/>
      <c r="M4" s="113"/>
      <c r="N4" s="112"/>
    </row>
    <row r="5" spans="1:17" ht="19.5" customHeight="1">
      <c r="A5" s="55" t="s">
        <v>510</v>
      </c>
      <c r="B5" s="13"/>
      <c r="C5" s="13"/>
      <c r="D5" s="13"/>
      <c r="E5" s="13"/>
      <c r="F5" s="58"/>
      <c r="G5" s="58"/>
      <c r="H5" s="34"/>
      <c r="I5" s="51">
        <v>40813</v>
      </c>
      <c r="J5" s="51">
        <v>32212</v>
      </c>
      <c r="K5" s="56">
        <v>8601</v>
      </c>
      <c r="L5" s="32" t="s">
        <v>1257</v>
      </c>
      <c r="M5" s="39"/>
      <c r="N5" s="13"/>
    </row>
    <row r="6" spans="1:17" ht="19.5" customHeight="1">
      <c r="A6" s="61" t="s">
        <v>511</v>
      </c>
      <c r="B6" s="140"/>
      <c r="C6" s="140"/>
      <c r="D6" s="140"/>
      <c r="E6" s="140"/>
      <c r="F6" s="57"/>
      <c r="G6" s="57"/>
      <c r="H6" s="34"/>
      <c r="I6" s="51">
        <v>14806</v>
      </c>
      <c r="J6" s="51">
        <v>13182</v>
      </c>
      <c r="K6" s="56">
        <v>1624</v>
      </c>
      <c r="L6" s="32" t="s">
        <v>1257</v>
      </c>
      <c r="M6" s="39"/>
      <c r="N6" s="13"/>
    </row>
    <row r="7" spans="1:17" ht="19.5" customHeight="1">
      <c r="A7" s="1199" t="s">
        <v>512</v>
      </c>
      <c r="B7" s="1200"/>
      <c r="C7" s="1200"/>
      <c r="D7" s="1200"/>
      <c r="E7" s="1200"/>
      <c r="F7" s="1200"/>
      <c r="G7" s="13"/>
      <c r="H7" s="34"/>
      <c r="I7" s="51">
        <v>26007</v>
      </c>
      <c r="J7" s="51">
        <v>19030</v>
      </c>
      <c r="K7" s="51">
        <v>6977</v>
      </c>
      <c r="L7" s="182" t="s">
        <v>1256</v>
      </c>
      <c r="M7" s="39"/>
      <c r="N7" s="13"/>
    </row>
    <row r="8" spans="1:17" ht="19.5" customHeight="1">
      <c r="A8" s="61"/>
      <c r="B8" s="1192" t="s">
        <v>479</v>
      </c>
      <c r="C8" s="1192"/>
      <c r="D8" s="1192"/>
      <c r="E8" s="1192"/>
      <c r="F8" s="58"/>
      <c r="G8" s="58"/>
      <c r="H8" s="34"/>
      <c r="I8" s="51">
        <v>22693</v>
      </c>
      <c r="J8" s="56">
        <v>17126</v>
      </c>
      <c r="K8" s="56">
        <v>5567</v>
      </c>
      <c r="L8" s="32" t="s">
        <v>1257</v>
      </c>
      <c r="M8" s="39"/>
      <c r="N8" s="13"/>
    </row>
    <row r="9" spans="1:17" ht="19.5" customHeight="1">
      <c r="A9" s="61"/>
      <c r="B9" s="140"/>
      <c r="C9" s="1192" t="s">
        <v>480</v>
      </c>
      <c r="D9" s="1192"/>
      <c r="E9" s="1192"/>
      <c r="F9" s="1192"/>
      <c r="G9" s="1192"/>
      <c r="H9" s="34"/>
      <c r="I9" s="51">
        <v>9862</v>
      </c>
      <c r="J9" s="56">
        <v>7728</v>
      </c>
      <c r="K9" s="56">
        <v>2134</v>
      </c>
      <c r="L9" s="32" t="s">
        <v>1257</v>
      </c>
      <c r="M9" s="39"/>
      <c r="N9" s="13"/>
    </row>
    <row r="10" spans="1:17" ht="19.5" customHeight="1">
      <c r="A10" s="61"/>
      <c r="B10" s="140"/>
      <c r="C10" s="140"/>
      <c r="D10" s="1192" t="s">
        <v>481</v>
      </c>
      <c r="E10" s="1192"/>
      <c r="F10" s="1192"/>
      <c r="G10" s="58"/>
      <c r="H10" s="34"/>
      <c r="I10" s="51">
        <v>566</v>
      </c>
      <c r="J10" s="51">
        <v>446</v>
      </c>
      <c r="K10" s="56">
        <v>120</v>
      </c>
      <c r="L10" s="32" t="s">
        <v>1257</v>
      </c>
      <c r="M10" s="39"/>
      <c r="N10" s="13"/>
      <c r="O10" s="670"/>
      <c r="P10" s="670"/>
      <c r="Q10" s="670"/>
    </row>
    <row r="11" spans="1:17" ht="19.5" customHeight="1">
      <c r="A11" s="61"/>
      <c r="B11" s="140"/>
      <c r="C11" s="140"/>
      <c r="D11" s="1192" t="s">
        <v>482</v>
      </c>
      <c r="E11" s="1192"/>
      <c r="F11" s="1192"/>
      <c r="G11" s="58"/>
      <c r="H11" s="34"/>
      <c r="I11" s="51">
        <v>145</v>
      </c>
      <c r="J11" s="51">
        <v>107</v>
      </c>
      <c r="K11" s="56">
        <v>38</v>
      </c>
      <c r="L11" s="32" t="s">
        <v>1257</v>
      </c>
      <c r="M11" s="39"/>
      <c r="N11" s="13"/>
    </row>
    <row r="12" spans="1:17" ht="19.5" customHeight="1">
      <c r="A12" s="61"/>
      <c r="B12" s="140"/>
      <c r="C12" s="140"/>
      <c r="D12" s="1192" t="s">
        <v>483</v>
      </c>
      <c r="E12" s="1192"/>
      <c r="F12" s="1192"/>
      <c r="G12" s="58"/>
      <c r="H12" s="34"/>
      <c r="I12" s="51">
        <v>226</v>
      </c>
      <c r="J12" s="51">
        <v>155</v>
      </c>
      <c r="K12" s="56">
        <v>71</v>
      </c>
      <c r="L12" s="32" t="s">
        <v>1257</v>
      </c>
      <c r="M12" s="39"/>
      <c r="N12" s="13"/>
    </row>
    <row r="13" spans="1:17" ht="19.5" customHeight="1">
      <c r="A13" s="61"/>
      <c r="B13" s="140"/>
      <c r="C13" s="140"/>
      <c r="D13" s="1192" t="s">
        <v>484</v>
      </c>
      <c r="E13" s="1192"/>
      <c r="F13" s="1192"/>
      <c r="G13" s="58"/>
      <c r="H13" s="34"/>
      <c r="I13" s="51">
        <v>248</v>
      </c>
      <c r="J13" s="51">
        <v>168</v>
      </c>
      <c r="K13" s="56">
        <v>80</v>
      </c>
      <c r="L13" s="32" t="s">
        <v>1257</v>
      </c>
      <c r="M13" s="39"/>
      <c r="N13" s="13"/>
    </row>
    <row r="14" spans="1:17" ht="19.5" customHeight="1">
      <c r="A14" s="61"/>
      <c r="B14" s="140"/>
      <c r="C14" s="140"/>
      <c r="D14" s="1192" t="s">
        <v>485</v>
      </c>
      <c r="E14" s="1192"/>
      <c r="F14" s="1192"/>
      <c r="G14" s="58"/>
      <c r="H14" s="34"/>
      <c r="I14" s="51">
        <v>210</v>
      </c>
      <c r="J14" s="51">
        <v>154</v>
      </c>
      <c r="K14" s="56">
        <v>56</v>
      </c>
      <c r="L14" s="32" t="s">
        <v>1257</v>
      </c>
      <c r="M14" s="39"/>
      <c r="N14" s="13"/>
    </row>
    <row r="15" spans="1:17" ht="19.5" customHeight="1">
      <c r="A15" s="61"/>
      <c r="B15" s="140"/>
      <c r="C15" s="140"/>
      <c r="D15" s="1192" t="s">
        <v>486</v>
      </c>
      <c r="E15" s="1192"/>
      <c r="F15" s="1192"/>
      <c r="G15" s="58"/>
      <c r="H15" s="34"/>
      <c r="I15" s="51">
        <v>143</v>
      </c>
      <c r="J15" s="51">
        <v>122</v>
      </c>
      <c r="K15" s="56">
        <v>21</v>
      </c>
      <c r="L15" s="32" t="s">
        <v>1257</v>
      </c>
      <c r="M15" s="39"/>
      <c r="N15" s="13"/>
    </row>
    <row r="16" spans="1:17" ht="19.5" customHeight="1">
      <c r="A16" s="61"/>
      <c r="B16" s="140"/>
      <c r="C16" s="140"/>
      <c r="D16" s="1192" t="s">
        <v>487</v>
      </c>
      <c r="E16" s="1192"/>
      <c r="F16" s="1192"/>
      <c r="G16" s="58"/>
      <c r="H16" s="34"/>
      <c r="I16" s="51">
        <v>415</v>
      </c>
      <c r="J16" s="51">
        <v>329</v>
      </c>
      <c r="K16" s="56">
        <v>86</v>
      </c>
      <c r="L16" s="32" t="s">
        <v>1257</v>
      </c>
      <c r="M16" s="39"/>
      <c r="N16" s="13"/>
    </row>
    <row r="17" spans="1:15" ht="19.5" customHeight="1">
      <c r="A17" s="61"/>
      <c r="B17" s="140"/>
      <c r="C17" s="140"/>
      <c r="D17" s="1192" t="s">
        <v>488</v>
      </c>
      <c r="E17" s="1192"/>
      <c r="F17" s="1192"/>
      <c r="G17" s="58"/>
      <c r="H17" s="34"/>
      <c r="I17" s="51">
        <v>326</v>
      </c>
      <c r="J17" s="51">
        <v>267</v>
      </c>
      <c r="K17" s="56">
        <v>59</v>
      </c>
      <c r="L17" s="32" t="s">
        <v>1257</v>
      </c>
      <c r="M17" s="39"/>
      <c r="N17" s="13"/>
    </row>
    <row r="18" spans="1:15" ht="19.5" customHeight="1">
      <c r="A18" s="61"/>
      <c r="B18" s="140"/>
      <c r="C18" s="140"/>
      <c r="D18" s="1192" t="s">
        <v>489</v>
      </c>
      <c r="E18" s="1192"/>
      <c r="F18" s="1192"/>
      <c r="G18" s="58"/>
      <c r="H18" s="34"/>
      <c r="I18" s="51">
        <v>97</v>
      </c>
      <c r="J18" s="51">
        <v>68</v>
      </c>
      <c r="K18" s="56">
        <v>29</v>
      </c>
      <c r="L18" s="32" t="s">
        <v>1257</v>
      </c>
      <c r="M18" s="39"/>
      <c r="N18" s="13"/>
    </row>
    <row r="19" spans="1:15" ht="19.5" customHeight="1">
      <c r="A19" s="61"/>
      <c r="B19" s="140"/>
      <c r="C19" s="140"/>
      <c r="D19" s="1192" t="s">
        <v>490</v>
      </c>
      <c r="E19" s="1192"/>
      <c r="F19" s="1192"/>
      <c r="G19" s="58"/>
      <c r="H19" s="34"/>
      <c r="I19" s="51">
        <v>301</v>
      </c>
      <c r="J19" s="51">
        <v>167</v>
      </c>
      <c r="K19" s="56">
        <v>134</v>
      </c>
      <c r="L19" s="32" t="s">
        <v>1257</v>
      </c>
      <c r="M19" s="39"/>
      <c r="N19" s="13"/>
    </row>
    <row r="20" spans="1:15" ht="19.5" customHeight="1">
      <c r="A20" s="61"/>
      <c r="B20" s="140"/>
      <c r="C20" s="140"/>
      <c r="D20" s="1192" t="s">
        <v>491</v>
      </c>
      <c r="E20" s="1192"/>
      <c r="F20" s="1192"/>
      <c r="G20" s="58"/>
      <c r="H20" s="34"/>
      <c r="I20" s="51">
        <v>181</v>
      </c>
      <c r="J20" s="51">
        <v>116</v>
      </c>
      <c r="K20" s="56">
        <v>65</v>
      </c>
      <c r="L20" s="32" t="s">
        <v>1257</v>
      </c>
      <c r="M20" s="39"/>
      <c r="N20" s="13"/>
    </row>
    <row r="21" spans="1:15" ht="19.5" customHeight="1">
      <c r="A21" s="61"/>
      <c r="B21" s="140"/>
      <c r="C21" s="140"/>
      <c r="D21" s="1192" t="s">
        <v>492</v>
      </c>
      <c r="E21" s="1192"/>
      <c r="F21" s="1192"/>
      <c r="G21" s="58"/>
      <c r="H21" s="34"/>
      <c r="I21" s="51">
        <v>292</v>
      </c>
      <c r="J21" s="51">
        <v>229</v>
      </c>
      <c r="K21" s="56">
        <v>63</v>
      </c>
      <c r="L21" s="32" t="s">
        <v>1257</v>
      </c>
      <c r="M21" s="39"/>
      <c r="N21" s="13"/>
    </row>
    <row r="22" spans="1:15" ht="19.5" customHeight="1">
      <c r="A22" s="55"/>
      <c r="B22" s="13"/>
      <c r="C22" s="13"/>
      <c r="D22" s="1192" t="s">
        <v>493</v>
      </c>
      <c r="E22" s="1192"/>
      <c r="F22" s="1192"/>
      <c r="G22" s="58"/>
      <c r="H22" s="34"/>
      <c r="I22" s="51">
        <v>587</v>
      </c>
      <c r="J22" s="51">
        <v>458</v>
      </c>
      <c r="K22" s="56">
        <v>129</v>
      </c>
      <c r="L22" s="32" t="s">
        <v>1257</v>
      </c>
      <c r="M22" s="39"/>
      <c r="N22" s="13"/>
    </row>
    <row r="23" spans="1:15" ht="19.5" customHeight="1">
      <c r="A23" s="55"/>
      <c r="B23" s="13"/>
      <c r="C23" s="13"/>
      <c r="D23" s="1192" t="s">
        <v>494</v>
      </c>
      <c r="E23" s="1192"/>
      <c r="F23" s="1192"/>
      <c r="G23" s="58"/>
      <c r="H23" s="34"/>
      <c r="I23" s="51">
        <v>1501</v>
      </c>
      <c r="J23" s="51">
        <v>1216</v>
      </c>
      <c r="K23" s="56">
        <v>285</v>
      </c>
      <c r="L23" s="32" t="s">
        <v>1257</v>
      </c>
      <c r="M23" s="39"/>
      <c r="N23" s="13"/>
    </row>
    <row r="24" spans="1:15" ht="19.5" customHeight="1">
      <c r="A24" s="55"/>
      <c r="B24" s="13"/>
      <c r="C24" s="13"/>
      <c r="D24" s="1192" t="s">
        <v>495</v>
      </c>
      <c r="E24" s="1192"/>
      <c r="F24" s="1192"/>
      <c r="G24" s="58"/>
      <c r="H24" s="34"/>
      <c r="I24" s="51">
        <v>2147</v>
      </c>
      <c r="J24" s="51">
        <v>1612</v>
      </c>
      <c r="K24" s="56">
        <v>535</v>
      </c>
      <c r="L24" s="32" t="s">
        <v>1257</v>
      </c>
      <c r="M24" s="39"/>
      <c r="N24" s="13"/>
    </row>
    <row r="25" spans="1:15" ht="19.5" customHeight="1">
      <c r="A25" s="55"/>
      <c r="B25" s="13"/>
      <c r="C25" s="13"/>
      <c r="D25" s="1192" t="s">
        <v>496</v>
      </c>
      <c r="E25" s="1192"/>
      <c r="F25" s="1192"/>
      <c r="G25" s="58"/>
      <c r="H25" s="34"/>
      <c r="I25" s="51">
        <v>2477</v>
      </c>
      <c r="J25" s="51">
        <v>2114</v>
      </c>
      <c r="K25" s="56">
        <v>363</v>
      </c>
      <c r="L25" s="32" t="s">
        <v>1257</v>
      </c>
      <c r="M25" s="39"/>
      <c r="N25" s="13"/>
    </row>
    <row r="26" spans="1:15" ht="19.5" customHeight="1">
      <c r="A26" s="55"/>
      <c r="B26" s="13"/>
      <c r="C26" s="1192" t="s">
        <v>497</v>
      </c>
      <c r="D26" s="1192"/>
      <c r="E26" s="1192"/>
      <c r="F26" s="1192"/>
      <c r="G26" s="1192"/>
      <c r="H26" s="34"/>
      <c r="I26" s="51">
        <v>861</v>
      </c>
      <c r="J26" s="51">
        <v>691</v>
      </c>
      <c r="K26" s="56">
        <v>170</v>
      </c>
      <c r="L26" s="32" t="s">
        <v>1257</v>
      </c>
      <c r="M26" s="39"/>
      <c r="N26" s="13"/>
    </row>
    <row r="27" spans="1:15" s="154" customFormat="1" ht="19.5" customHeight="1">
      <c r="A27" s="151"/>
      <c r="B27" s="152"/>
      <c r="C27" s="1193" t="s">
        <v>498</v>
      </c>
      <c r="D27" s="1194"/>
      <c r="E27" s="1194"/>
      <c r="F27" s="1194"/>
      <c r="G27" s="1194"/>
      <c r="H27" s="153"/>
      <c r="I27" s="51">
        <v>584</v>
      </c>
      <c r="J27" s="161">
        <v>399</v>
      </c>
      <c r="K27" s="162">
        <v>185</v>
      </c>
      <c r="L27" s="154" t="s">
        <v>1257</v>
      </c>
      <c r="M27" s="155"/>
      <c r="N27" s="156"/>
      <c r="O27" s="156"/>
    </row>
    <row r="28" spans="1:15" s="142" customFormat="1" ht="19.5" customHeight="1">
      <c r="A28" s="157"/>
      <c r="B28" s="32"/>
      <c r="C28" s="1191" t="s">
        <v>965</v>
      </c>
      <c r="D28" s="1192"/>
      <c r="E28" s="1192"/>
      <c r="F28" s="1192"/>
      <c r="G28" s="1192"/>
      <c r="H28" s="158"/>
      <c r="I28" s="51">
        <v>283</v>
      </c>
      <c r="J28" s="161">
        <v>227</v>
      </c>
      <c r="K28" s="162">
        <v>56</v>
      </c>
      <c r="L28" s="154" t="s">
        <v>1257</v>
      </c>
      <c r="M28" s="147"/>
      <c r="N28" s="9"/>
      <c r="O28" s="9"/>
    </row>
    <row r="29" spans="1:15" s="142" customFormat="1" ht="19.5" customHeight="1">
      <c r="A29" s="157"/>
      <c r="B29" s="32"/>
      <c r="C29" s="1191" t="s">
        <v>499</v>
      </c>
      <c r="D29" s="1192"/>
      <c r="E29" s="1192"/>
      <c r="F29" s="1192"/>
      <c r="G29" s="1192"/>
      <c r="H29" s="158"/>
      <c r="I29" s="51">
        <v>1532</v>
      </c>
      <c r="J29" s="51">
        <v>1041</v>
      </c>
      <c r="K29" s="56">
        <v>491</v>
      </c>
      <c r="L29" s="154" t="s">
        <v>1257</v>
      </c>
      <c r="M29" s="147"/>
      <c r="N29" s="9"/>
      <c r="O29" s="9"/>
    </row>
    <row r="30" spans="1:15" s="142" customFormat="1" ht="19.5" customHeight="1">
      <c r="A30" s="157"/>
      <c r="B30" s="32"/>
      <c r="C30" s="1191" t="s">
        <v>500</v>
      </c>
      <c r="D30" s="1192"/>
      <c r="E30" s="1192"/>
      <c r="F30" s="1192"/>
      <c r="G30" s="1192"/>
      <c r="H30" s="145"/>
      <c r="I30" s="51">
        <v>535</v>
      </c>
      <c r="J30" s="51">
        <v>428</v>
      </c>
      <c r="K30" s="56">
        <v>107</v>
      </c>
      <c r="L30" s="154" t="s">
        <v>1257</v>
      </c>
      <c r="M30" s="147"/>
      <c r="N30" s="9"/>
      <c r="O30" s="9"/>
    </row>
    <row r="31" spans="1:15" ht="19.5" customHeight="1">
      <c r="A31" s="55"/>
      <c r="B31" s="13"/>
      <c r="C31" s="1191" t="s">
        <v>501</v>
      </c>
      <c r="D31" s="1192"/>
      <c r="E31" s="1192"/>
      <c r="F31" s="1192"/>
      <c r="G31" s="1192"/>
      <c r="H31" s="111"/>
      <c r="I31" s="51">
        <v>459</v>
      </c>
      <c r="J31" s="51">
        <v>376</v>
      </c>
      <c r="K31" s="56">
        <v>83</v>
      </c>
      <c r="L31" s="154" t="s">
        <v>1257</v>
      </c>
    </row>
    <row r="32" spans="1:15" ht="19.5" customHeight="1">
      <c r="A32" s="55"/>
      <c r="B32" s="13"/>
      <c r="C32" s="1191" t="s">
        <v>502</v>
      </c>
      <c r="D32" s="1192"/>
      <c r="E32" s="1192"/>
      <c r="F32" s="1192"/>
      <c r="G32" s="1192"/>
      <c r="H32" s="111"/>
      <c r="I32" s="51">
        <v>1283</v>
      </c>
      <c r="J32" s="51">
        <v>1065</v>
      </c>
      <c r="K32" s="56">
        <v>218</v>
      </c>
      <c r="L32" s="154" t="s">
        <v>1257</v>
      </c>
    </row>
    <row r="33" spans="1:12" ht="19.5" customHeight="1">
      <c r="A33" s="55"/>
      <c r="B33" s="13"/>
      <c r="C33" s="1193" t="s">
        <v>964</v>
      </c>
      <c r="D33" s="1201"/>
      <c r="E33" s="1201"/>
      <c r="F33" s="1201"/>
      <c r="G33" s="1201"/>
      <c r="H33" s="111"/>
      <c r="I33" s="51">
        <v>1450</v>
      </c>
      <c r="J33" s="51">
        <v>1193</v>
      </c>
      <c r="K33" s="56">
        <v>257</v>
      </c>
      <c r="L33" s="154" t="s">
        <v>1257</v>
      </c>
    </row>
    <row r="34" spans="1:12" ht="19.5" customHeight="1">
      <c r="A34" s="55"/>
      <c r="B34" s="13"/>
      <c r="C34" s="1191" t="s">
        <v>503</v>
      </c>
      <c r="D34" s="1192"/>
      <c r="E34" s="1192"/>
      <c r="F34" s="1192"/>
      <c r="G34" s="1192"/>
      <c r="H34" s="111"/>
      <c r="I34" s="51">
        <v>2066</v>
      </c>
      <c r="J34" s="51">
        <v>1781</v>
      </c>
      <c r="K34" s="56">
        <v>285</v>
      </c>
      <c r="L34" s="154" t="s">
        <v>1257</v>
      </c>
    </row>
    <row r="35" spans="1:12" ht="19.5" customHeight="1">
      <c r="A35" s="55"/>
      <c r="B35" s="13"/>
      <c r="C35" s="1191" t="s">
        <v>504</v>
      </c>
      <c r="D35" s="1192"/>
      <c r="E35" s="1192"/>
      <c r="F35" s="1192"/>
      <c r="G35" s="1192"/>
      <c r="H35" s="111"/>
      <c r="I35" s="51">
        <v>3778</v>
      </c>
      <c r="J35" s="51">
        <v>2197</v>
      </c>
      <c r="K35" s="51">
        <v>1581</v>
      </c>
      <c r="L35" s="182" t="s">
        <v>1256</v>
      </c>
    </row>
    <row r="36" spans="1:12" ht="19.5" customHeight="1">
      <c r="A36" s="62"/>
      <c r="B36" s="1198" t="s">
        <v>505</v>
      </c>
      <c r="C36" s="1198"/>
      <c r="D36" s="1198"/>
      <c r="E36" s="1198"/>
      <c r="F36" s="141"/>
      <c r="G36" s="141"/>
      <c r="H36" s="159"/>
      <c r="I36" s="52">
        <v>3314</v>
      </c>
      <c r="J36" s="52">
        <v>1904</v>
      </c>
      <c r="K36" s="52">
        <v>1410</v>
      </c>
      <c r="L36" s="182" t="s">
        <v>1256</v>
      </c>
    </row>
    <row r="37" spans="1:12" ht="19.5" customHeight="1">
      <c r="A37" s="139"/>
      <c r="K37" s="163" t="s">
        <v>339</v>
      </c>
    </row>
    <row r="38" spans="1:12" ht="19.5" customHeight="1">
      <c r="A38" s="14"/>
    </row>
    <row r="39" spans="1:12" ht="19.5" customHeight="1">
      <c r="A39" s="14" t="s">
        <v>1177</v>
      </c>
    </row>
    <row r="40" spans="1:12" ht="19.5" customHeight="1">
      <c r="A40" s="14" t="s">
        <v>1178</v>
      </c>
    </row>
    <row r="41" spans="1:12" ht="19.5" customHeight="1">
      <c r="A41" s="14"/>
    </row>
    <row r="42" spans="1:12" ht="19.5" customHeight="1">
      <c r="A42" s="18"/>
    </row>
    <row r="43" spans="1:12" ht="19.5" customHeight="1"/>
    <row r="44" spans="1:12" ht="19.5" customHeight="1"/>
    <row r="45" spans="1:12" ht="19.5" customHeight="1"/>
    <row r="46" spans="1:12" ht="24" customHeight="1"/>
    <row r="47" spans="1:12" ht="24" customHeight="1"/>
    <row r="48" spans="1:12" ht="24" customHeight="1"/>
    <row r="49" ht="24" customHeight="1"/>
    <row r="50" ht="24" customHeight="1"/>
    <row r="51" ht="24" customHeight="1"/>
    <row r="52" ht="24" customHeight="1"/>
    <row r="53" ht="24" customHeight="1"/>
    <row r="54" ht="24" customHeight="1"/>
  </sheetData>
  <mergeCells count="31">
    <mergeCell ref="A4:H4"/>
    <mergeCell ref="B8:E8"/>
    <mergeCell ref="C9:G9"/>
    <mergeCell ref="D10:F10"/>
    <mergeCell ref="D11:F11"/>
    <mergeCell ref="A7:F7"/>
    <mergeCell ref="D12:F12"/>
    <mergeCell ref="D13:F13"/>
    <mergeCell ref="D14:F14"/>
    <mergeCell ref="D15:F15"/>
    <mergeCell ref="D16:F1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C32:G32"/>
    <mergeCell ref="C34:G34"/>
    <mergeCell ref="C33:G33"/>
    <mergeCell ref="C35:G35"/>
    <mergeCell ref="B36:E36"/>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view="pageBreakPreview" topLeftCell="A82" zoomScaleNormal="100" zoomScaleSheetLayoutView="100" workbookViewId="0">
      <selection activeCell="O63" sqref="O63"/>
    </sheetView>
  </sheetViews>
  <sheetFormatPr defaultRowHeight="18" customHeight="1"/>
  <cols>
    <col min="1" max="1" width="9.625" style="224" customWidth="1"/>
    <col min="2" max="7" width="9" style="224"/>
    <col min="8" max="8" width="9" style="224" customWidth="1"/>
    <col min="9" max="9" width="12.625" style="224" customWidth="1"/>
    <col min="10" max="16384" width="9" style="224"/>
  </cols>
  <sheetData>
    <row r="1" spans="1:9" ht="18" customHeight="1">
      <c r="A1" s="64" t="s">
        <v>368</v>
      </c>
      <c r="I1" s="227" t="s">
        <v>854</v>
      </c>
    </row>
    <row r="3" spans="1:9" ht="18" customHeight="1">
      <c r="A3" s="224" t="s">
        <v>369</v>
      </c>
    </row>
    <row r="4" spans="1:9" ht="18" customHeight="1">
      <c r="A4" s="224" t="s">
        <v>370</v>
      </c>
    </row>
    <row r="5" spans="1:9" ht="18" customHeight="1">
      <c r="A5" s="224" t="s">
        <v>858</v>
      </c>
    </row>
    <row r="6" spans="1:9" ht="18" customHeight="1">
      <c r="A6" s="224" t="s">
        <v>859</v>
      </c>
    </row>
    <row r="8" spans="1:9" ht="18" customHeight="1">
      <c r="A8" s="224" t="s">
        <v>371</v>
      </c>
    </row>
    <row r="9" spans="1:9" ht="18" customHeight="1">
      <c r="A9" s="224" t="s">
        <v>372</v>
      </c>
    </row>
    <row r="10" spans="1:9" ht="18" customHeight="1">
      <c r="A10" s="224" t="s">
        <v>373</v>
      </c>
    </row>
    <row r="11" spans="1:9" ht="18" customHeight="1">
      <c r="A11" s="224" t="s">
        <v>374</v>
      </c>
    </row>
    <row r="12" spans="1:9" ht="18" customHeight="1">
      <c r="A12" s="224" t="s">
        <v>375</v>
      </c>
    </row>
    <row r="13" spans="1:9" ht="27" customHeight="1">
      <c r="A13" s="226"/>
    </row>
    <row r="14" spans="1:9" ht="18" customHeight="1">
      <c r="A14" s="64" t="s">
        <v>376</v>
      </c>
      <c r="I14" s="227" t="s">
        <v>855</v>
      </c>
    </row>
    <row r="16" spans="1:9" ht="18" customHeight="1">
      <c r="A16" s="224" t="s">
        <v>860</v>
      </c>
    </row>
    <row r="17" spans="1:9" ht="18" customHeight="1">
      <c r="A17" s="224" t="s">
        <v>861</v>
      </c>
    </row>
    <row r="19" spans="1:9" ht="18" customHeight="1">
      <c r="A19" s="224" t="s">
        <v>377</v>
      </c>
    </row>
    <row r="20" spans="1:9" ht="18" customHeight="1">
      <c r="A20" s="224" t="s">
        <v>378</v>
      </c>
    </row>
    <row r="21" spans="1:9" ht="18" customHeight="1">
      <c r="A21" s="224" t="s">
        <v>379</v>
      </c>
    </row>
    <row r="22" spans="1:9" ht="18" customHeight="1">
      <c r="A22" s="224" t="s">
        <v>380</v>
      </c>
    </row>
    <row r="23" spans="1:9" ht="18" customHeight="1">
      <c r="A23" s="224" t="s">
        <v>381</v>
      </c>
    </row>
    <row r="24" spans="1:9" ht="27" customHeight="1">
      <c r="A24" s="226"/>
    </row>
    <row r="25" spans="1:9" ht="18" customHeight="1">
      <c r="A25" s="64" t="s">
        <v>382</v>
      </c>
      <c r="I25" s="227" t="s">
        <v>856</v>
      </c>
    </row>
    <row r="27" spans="1:9" ht="18" customHeight="1">
      <c r="A27" s="224" t="s">
        <v>383</v>
      </c>
    </row>
    <row r="28" spans="1:9" ht="18" customHeight="1">
      <c r="A28" s="224" t="s">
        <v>862</v>
      </c>
    </row>
    <row r="29" spans="1:9" ht="18" customHeight="1">
      <c r="A29" s="224" t="s">
        <v>863</v>
      </c>
    </row>
    <row r="30" spans="1:9" ht="18" customHeight="1">
      <c r="A30" s="224" t="s">
        <v>857</v>
      </c>
    </row>
    <row r="31" spans="1:9" ht="18" customHeight="1">
      <c r="A31" s="224" t="s">
        <v>865</v>
      </c>
    </row>
    <row r="32" spans="1:9" ht="18" customHeight="1">
      <c r="A32" s="224" t="s">
        <v>864</v>
      </c>
    </row>
    <row r="33" spans="1:9" ht="18" customHeight="1">
      <c r="A33" s="224" t="s">
        <v>384</v>
      </c>
    </row>
    <row r="34" spans="1:9" ht="27" customHeight="1"/>
    <row r="35" spans="1:9" ht="18" customHeight="1">
      <c r="A35" s="64" t="s">
        <v>955</v>
      </c>
      <c r="I35" s="227" t="s">
        <v>956</v>
      </c>
    </row>
    <row r="37" spans="1:9" ht="18" customHeight="1">
      <c r="A37" s="224" t="s">
        <v>957</v>
      </c>
    </row>
    <row r="39" spans="1:9" ht="18" customHeight="1">
      <c r="A39" s="224" t="s">
        <v>958</v>
      </c>
    </row>
    <row r="40" spans="1:9" ht="18" customHeight="1">
      <c r="A40" s="224" t="s">
        <v>959</v>
      </c>
    </row>
    <row r="41" spans="1:9" ht="18" customHeight="1">
      <c r="A41" s="224" t="s">
        <v>960</v>
      </c>
    </row>
    <row r="42" spans="1:9" ht="18" customHeight="1">
      <c r="A42" s="226"/>
    </row>
    <row r="43" spans="1:9" ht="18" customHeight="1">
      <c r="A43" s="683" t="s">
        <v>1279</v>
      </c>
      <c r="I43" s="227" t="s">
        <v>1280</v>
      </c>
    </row>
    <row r="44" spans="1:9" ht="18" customHeight="1">
      <c r="A44" s="226"/>
    </row>
    <row r="45" spans="1:9" ht="18" customHeight="1">
      <c r="A45" s="224" t="s">
        <v>1416</v>
      </c>
    </row>
    <row r="46" spans="1:9" ht="18" customHeight="1">
      <c r="A46" s="224" t="s">
        <v>1415</v>
      </c>
    </row>
    <row r="48" spans="1:9" ht="18" customHeight="1">
      <c r="A48" s="224" t="s">
        <v>1412</v>
      </c>
    </row>
    <row r="49" spans="1:1" ht="18" customHeight="1">
      <c r="A49" s="224" t="s">
        <v>1413</v>
      </c>
    </row>
    <row r="50" spans="1:1" ht="18" customHeight="1">
      <c r="A50" s="224" t="s">
        <v>1414</v>
      </c>
    </row>
    <row r="51" spans="1:1" ht="18" customHeight="1">
      <c r="A51" s="224" t="s">
        <v>1428</v>
      </c>
    </row>
    <row r="52" spans="1:1" ht="18" customHeight="1">
      <c r="A52" s="224" t="s">
        <v>1430</v>
      </c>
    </row>
    <row r="53" spans="1:1" ht="18" customHeight="1">
      <c r="A53" s="224" t="s">
        <v>1429</v>
      </c>
    </row>
    <row r="54" spans="1:1" ht="18" customHeight="1">
      <c r="A54" s="224" t="s">
        <v>1431</v>
      </c>
    </row>
    <row r="55" spans="1:1" ht="18" customHeight="1">
      <c r="A55" s="224" t="s">
        <v>1432</v>
      </c>
    </row>
    <row r="57" spans="1:1" ht="18" customHeight="1">
      <c r="A57" s="224" t="s">
        <v>1417</v>
      </c>
    </row>
    <row r="58" spans="1:1" ht="18" customHeight="1">
      <c r="A58" s="224" t="s">
        <v>1426</v>
      </c>
    </row>
    <row r="59" spans="1:1" ht="18" customHeight="1">
      <c r="A59" s="224" t="s">
        <v>1427</v>
      </c>
    </row>
    <row r="61" spans="1:1" ht="18" customHeight="1">
      <c r="A61" s="224" t="s">
        <v>1418</v>
      </c>
    </row>
    <row r="62" spans="1:1" ht="18" customHeight="1">
      <c r="A62" s="224" t="s">
        <v>1419</v>
      </c>
    </row>
    <row r="63" spans="1:1" ht="18" customHeight="1">
      <c r="A63" s="224" t="s">
        <v>1420</v>
      </c>
    </row>
    <row r="64" spans="1:1" ht="18" customHeight="1">
      <c r="A64" s="224" t="s">
        <v>1422</v>
      </c>
    </row>
    <row r="65" spans="1:1" ht="18" customHeight="1">
      <c r="A65" s="224" t="s">
        <v>1421</v>
      </c>
    </row>
    <row r="67" spans="1:1" ht="18" customHeight="1">
      <c r="A67" s="224" t="s">
        <v>1423</v>
      </c>
    </row>
    <row r="68" spans="1:1" ht="18" customHeight="1">
      <c r="A68" s="224" t="s">
        <v>1425</v>
      </c>
    </row>
    <row r="69" spans="1:1" ht="18" customHeight="1">
      <c r="A69" s="224" t="s">
        <v>1424</v>
      </c>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T53"/>
  <sheetViews>
    <sheetView view="pageBreakPreview" topLeftCell="A10" zoomScaleNormal="100" zoomScaleSheetLayoutView="100" workbookViewId="0">
      <selection activeCell="O25" sqref="O25:O26"/>
    </sheetView>
  </sheetViews>
  <sheetFormatPr defaultRowHeight="13.5"/>
  <cols>
    <col min="1" max="9" width="7.125" style="9" customWidth="1"/>
    <col min="10" max="12" width="7.125" style="48" customWidth="1"/>
    <col min="13" max="13" width="8.625" style="142" customWidth="1"/>
    <col min="14" max="16384" width="9" style="9"/>
  </cols>
  <sheetData>
    <row r="1" spans="1:254" ht="28.5" customHeight="1">
      <c r="A1" s="9" t="s">
        <v>513</v>
      </c>
    </row>
    <row r="2" spans="1:254" ht="21" customHeight="1">
      <c r="A2" s="9" t="s">
        <v>1300</v>
      </c>
    </row>
    <row r="3" spans="1:254" ht="19.5" customHeight="1">
      <c r="M3" s="48" t="s">
        <v>1304</v>
      </c>
    </row>
    <row r="4" spans="1:254" s="148" customFormat="1" ht="17.25" customHeight="1">
      <c r="D4" s="701" t="s">
        <v>1301</v>
      </c>
      <c r="H4" s="701" t="s">
        <v>1302</v>
      </c>
      <c r="I4" s="20"/>
      <c r="K4" s="733" t="s">
        <v>1302</v>
      </c>
      <c r="M4" s="160" t="s">
        <v>1303</v>
      </c>
    </row>
    <row r="5" spans="1:254" ht="17.25" customHeight="1">
      <c r="A5" s="1210" t="s">
        <v>1341</v>
      </c>
      <c r="B5" s="1216" t="s">
        <v>1294</v>
      </c>
      <c r="C5" s="1202" t="s">
        <v>1295</v>
      </c>
      <c r="D5" s="1210" t="s">
        <v>1287</v>
      </c>
      <c r="E5" s="1207" t="s">
        <v>1288</v>
      </c>
      <c r="F5" s="1208"/>
      <c r="G5" s="1208"/>
      <c r="H5" s="1209"/>
      <c r="I5" s="1204" t="s">
        <v>1289</v>
      </c>
      <c r="J5" s="1205"/>
      <c r="K5" s="1205"/>
      <c r="L5" s="1206"/>
      <c r="M5" s="1213" t="s">
        <v>1293</v>
      </c>
    </row>
    <row r="6" spans="1:254" s="65" customFormat="1" ht="5.25" customHeight="1">
      <c r="A6" s="1211"/>
      <c r="B6" s="1217"/>
      <c r="C6" s="1219"/>
      <c r="D6" s="1211"/>
      <c r="E6" s="709"/>
      <c r="F6" s="708"/>
      <c r="G6" s="708"/>
      <c r="H6" s="710"/>
      <c r="I6" s="711"/>
      <c r="J6" s="712"/>
      <c r="K6" s="712"/>
      <c r="L6" s="731"/>
      <c r="M6" s="1214"/>
    </row>
    <row r="7" spans="1:254" s="167" customFormat="1" ht="5.25" customHeight="1">
      <c r="A7" s="1211"/>
      <c r="B7" s="1217"/>
      <c r="C7" s="1219"/>
      <c r="D7" s="1211"/>
      <c r="E7" s="692"/>
      <c r="F7" s="688"/>
      <c r="G7" s="713"/>
      <c r="H7" s="714"/>
      <c r="I7" s="715"/>
      <c r="J7" s="716"/>
      <c r="K7" s="716"/>
      <c r="L7" s="732"/>
      <c r="M7" s="1214"/>
    </row>
    <row r="8" spans="1:254" s="167" customFormat="1" ht="28.5" customHeight="1">
      <c r="A8" s="1212"/>
      <c r="B8" s="1218"/>
      <c r="C8" s="1203"/>
      <c r="D8" s="1212"/>
      <c r="E8" s="717" t="s">
        <v>1296</v>
      </c>
      <c r="F8" s="700" t="s">
        <v>1297</v>
      </c>
      <c r="G8" s="718" t="s">
        <v>1298</v>
      </c>
      <c r="H8" s="719" t="s">
        <v>1299</v>
      </c>
      <c r="I8" s="720" t="s">
        <v>746</v>
      </c>
      <c r="J8" s="698" t="s">
        <v>1290</v>
      </c>
      <c r="K8" s="698" t="s">
        <v>1291</v>
      </c>
      <c r="L8" s="721" t="s">
        <v>1292</v>
      </c>
      <c r="M8" s="1215"/>
      <c r="N8" s="574"/>
    </row>
    <row r="9" spans="1:254" s="167" customFormat="1" ht="19.5" customHeight="1">
      <c r="A9" s="735"/>
      <c r="B9" s="734">
        <v>696</v>
      </c>
      <c r="C9" s="689">
        <v>257</v>
      </c>
      <c r="D9" s="690">
        <v>439</v>
      </c>
      <c r="E9" s="691">
        <v>262</v>
      </c>
      <c r="F9" s="684">
        <v>256</v>
      </c>
      <c r="G9" s="684">
        <v>6</v>
      </c>
      <c r="H9" s="693">
        <v>6</v>
      </c>
      <c r="I9" s="691">
        <v>256</v>
      </c>
      <c r="J9" s="687">
        <v>11</v>
      </c>
      <c r="K9" s="453">
        <v>60</v>
      </c>
      <c r="L9" s="694">
        <v>185</v>
      </c>
      <c r="M9" s="695">
        <v>217</v>
      </c>
      <c r="N9" s="574"/>
      <c r="O9" s="574" t="s">
        <v>1157</v>
      </c>
    </row>
    <row r="10" spans="1:254" ht="19.5" customHeight="1">
      <c r="A10" s="140"/>
      <c r="B10" s="58"/>
      <c r="C10" s="58"/>
      <c r="D10" s="696"/>
      <c r="E10" s="58"/>
      <c r="F10" s="58"/>
      <c r="G10" s="58"/>
      <c r="H10" s="58"/>
      <c r="I10" s="57"/>
      <c r="J10" s="144"/>
      <c r="K10" s="144"/>
      <c r="L10" s="9"/>
      <c r="M10" s="144" t="s">
        <v>515</v>
      </c>
    </row>
    <row r="11" spans="1:254" ht="19.5" customHeight="1">
      <c r="A11" s="140"/>
      <c r="B11" s="699"/>
      <c r="C11" s="699"/>
      <c r="D11" s="696"/>
      <c r="E11" s="699"/>
      <c r="F11" s="699"/>
      <c r="G11" s="699"/>
      <c r="H11" s="699"/>
      <c r="I11" s="57"/>
      <c r="J11" s="144"/>
      <c r="K11" s="144"/>
      <c r="L11" s="9"/>
      <c r="M11" s="144"/>
    </row>
    <row r="12" spans="1:254" ht="21" customHeight="1">
      <c r="A12" s="9" t="s">
        <v>919</v>
      </c>
    </row>
    <row r="13" spans="1:254" s="429" customFormat="1" ht="17.25" customHeight="1">
      <c r="A13" s="738" t="s">
        <v>1340</v>
      </c>
      <c r="B13" s="140"/>
      <c r="C13" s="140"/>
      <c r="D13" s="140"/>
      <c r="E13" s="685"/>
      <c r="F13" s="685"/>
      <c r="G13" s="685"/>
      <c r="H13" s="685"/>
      <c r="I13" s="57"/>
      <c r="J13" s="144"/>
      <c r="K13" s="144"/>
      <c r="L13" s="144"/>
      <c r="M13" s="701" t="s">
        <v>1304</v>
      </c>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c r="BZ13" s="496"/>
      <c r="CA13" s="496"/>
      <c r="CB13" s="496"/>
      <c r="CC13" s="496"/>
      <c r="CD13" s="496"/>
      <c r="CE13" s="496"/>
      <c r="CF13" s="496"/>
      <c r="CG13" s="496"/>
      <c r="CH13" s="496"/>
      <c r="CI13" s="496"/>
      <c r="CJ13" s="496"/>
      <c r="CK13" s="496"/>
      <c r="CL13" s="496"/>
      <c r="CM13" s="496"/>
      <c r="CN13" s="496"/>
      <c r="CO13" s="496"/>
      <c r="CP13" s="496"/>
      <c r="CQ13" s="496"/>
      <c r="CR13" s="496"/>
      <c r="CS13" s="496"/>
      <c r="CT13" s="496"/>
      <c r="CU13" s="496"/>
      <c r="CV13" s="496"/>
      <c r="CW13" s="496"/>
      <c r="CX13" s="496"/>
      <c r="CY13" s="496"/>
      <c r="CZ13" s="496"/>
      <c r="DA13" s="496"/>
      <c r="DB13" s="496"/>
      <c r="DC13" s="496"/>
      <c r="DD13" s="496"/>
      <c r="DE13" s="496"/>
      <c r="DF13" s="496"/>
      <c r="DG13" s="496"/>
      <c r="DH13" s="496"/>
      <c r="DI13" s="496"/>
      <c r="DJ13" s="496"/>
      <c r="DK13" s="496"/>
      <c r="DL13" s="496"/>
      <c r="DM13" s="496"/>
      <c r="DN13" s="496"/>
      <c r="DO13" s="496"/>
      <c r="DP13" s="496"/>
      <c r="DQ13" s="496"/>
      <c r="DR13" s="496"/>
      <c r="DS13" s="496"/>
      <c r="DT13" s="496"/>
      <c r="DU13" s="496"/>
      <c r="DV13" s="496"/>
      <c r="DW13" s="496"/>
      <c r="DX13" s="496"/>
      <c r="DY13" s="496"/>
      <c r="DZ13" s="496"/>
      <c r="EA13" s="496"/>
      <c r="EB13" s="496"/>
      <c r="EC13" s="496"/>
      <c r="ED13" s="496"/>
      <c r="EE13" s="496"/>
      <c r="EF13" s="496"/>
      <c r="EG13" s="496"/>
      <c r="EH13" s="496"/>
      <c r="EI13" s="496"/>
      <c r="EJ13" s="496"/>
      <c r="EK13" s="496"/>
      <c r="EL13" s="496"/>
      <c r="EM13" s="496"/>
      <c r="EN13" s="496"/>
      <c r="EO13" s="496"/>
      <c r="EP13" s="496"/>
      <c r="EQ13" s="496"/>
      <c r="ER13" s="496"/>
      <c r="ES13" s="496"/>
      <c r="ET13" s="496"/>
      <c r="EU13" s="496"/>
      <c r="EV13" s="496"/>
      <c r="EW13" s="496"/>
      <c r="EX13" s="496"/>
      <c r="EY13" s="496"/>
      <c r="EZ13" s="496"/>
      <c r="FA13" s="496"/>
      <c r="FB13" s="496"/>
      <c r="FC13" s="496"/>
      <c r="FD13" s="496"/>
      <c r="FE13" s="496"/>
      <c r="FF13" s="496"/>
      <c r="FG13" s="496"/>
      <c r="FH13" s="496"/>
      <c r="FI13" s="496"/>
      <c r="FJ13" s="496"/>
      <c r="FK13" s="496"/>
      <c r="FL13" s="496"/>
      <c r="FM13" s="496"/>
      <c r="FN13" s="496"/>
      <c r="FO13" s="496"/>
      <c r="FP13" s="496"/>
      <c r="FQ13" s="496"/>
      <c r="FR13" s="496"/>
      <c r="FS13" s="496"/>
      <c r="FT13" s="496"/>
      <c r="FU13" s="496"/>
      <c r="FV13" s="496"/>
      <c r="FW13" s="496"/>
      <c r="FX13" s="496"/>
      <c r="FY13" s="496"/>
      <c r="FZ13" s="496"/>
      <c r="GA13" s="496"/>
      <c r="GB13" s="496"/>
      <c r="GC13" s="496"/>
      <c r="GD13" s="496"/>
      <c r="GE13" s="496"/>
      <c r="GF13" s="496"/>
      <c r="GG13" s="496"/>
      <c r="GH13" s="496"/>
      <c r="GI13" s="496"/>
      <c r="GJ13" s="496"/>
      <c r="GK13" s="496"/>
      <c r="GL13" s="496"/>
      <c r="GM13" s="496"/>
      <c r="GN13" s="496"/>
      <c r="GO13" s="496"/>
      <c r="GP13" s="496"/>
      <c r="GQ13" s="496"/>
      <c r="GR13" s="496"/>
      <c r="GS13" s="496"/>
      <c r="GT13" s="496"/>
      <c r="GU13" s="496"/>
      <c r="GV13" s="496"/>
      <c r="GW13" s="496"/>
      <c r="GX13" s="496"/>
      <c r="GY13" s="496"/>
      <c r="GZ13" s="496"/>
      <c r="HA13" s="496"/>
      <c r="HB13" s="496"/>
      <c r="HC13" s="496"/>
      <c r="HD13" s="496"/>
      <c r="HE13" s="496"/>
      <c r="HF13" s="496"/>
      <c r="HG13" s="496"/>
      <c r="HH13" s="496"/>
      <c r="HI13" s="496"/>
      <c r="HJ13" s="496"/>
      <c r="HK13" s="496"/>
      <c r="HL13" s="496"/>
      <c r="HM13" s="496"/>
      <c r="HN13" s="496"/>
      <c r="HO13" s="496"/>
      <c r="HP13" s="496"/>
      <c r="HQ13" s="496"/>
      <c r="HR13" s="496"/>
      <c r="HS13" s="496"/>
      <c r="HT13" s="496"/>
      <c r="HU13" s="496"/>
      <c r="HV13" s="496"/>
      <c r="HW13" s="496"/>
      <c r="HX13" s="496"/>
      <c r="HY13" s="496"/>
      <c r="HZ13" s="496"/>
      <c r="IA13" s="496"/>
      <c r="IB13" s="496"/>
      <c r="IC13" s="496"/>
      <c r="ID13" s="496"/>
      <c r="IE13" s="496"/>
      <c r="IF13" s="496"/>
      <c r="IG13" s="496"/>
      <c r="IH13" s="496"/>
      <c r="II13" s="496"/>
      <c r="IJ13" s="496"/>
      <c r="IK13" s="496"/>
      <c r="IL13" s="496"/>
      <c r="IM13" s="496"/>
      <c r="IN13" s="496"/>
      <c r="IO13" s="496"/>
      <c r="IP13" s="496"/>
      <c r="IQ13" s="496"/>
      <c r="IR13" s="496"/>
      <c r="IS13" s="496"/>
      <c r="IT13" s="496"/>
    </row>
    <row r="14" spans="1:254" s="429" customFormat="1" ht="5.25" customHeight="1">
      <c r="A14" s="1202" t="s">
        <v>1342</v>
      </c>
      <c r="B14" s="723"/>
      <c r="C14" s="723"/>
      <c r="D14" s="709"/>
      <c r="E14" s="709"/>
      <c r="F14" s="709"/>
      <c r="G14" s="709"/>
      <c r="H14" s="709"/>
      <c r="I14" s="709"/>
      <c r="J14" s="709"/>
      <c r="K14" s="709"/>
      <c r="L14" s="709"/>
      <c r="M14" s="724"/>
      <c r="N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c r="BZ14" s="496"/>
      <c r="CA14" s="496"/>
      <c r="CB14" s="496"/>
      <c r="CC14" s="496"/>
      <c r="CD14" s="496"/>
      <c r="CE14" s="496"/>
      <c r="CF14" s="496"/>
      <c r="CG14" s="496"/>
      <c r="CH14" s="496"/>
      <c r="CI14" s="496"/>
      <c r="CJ14" s="496"/>
      <c r="CK14" s="496"/>
      <c r="CL14" s="496"/>
      <c r="CM14" s="496"/>
      <c r="CN14" s="496"/>
      <c r="CO14" s="496"/>
      <c r="CP14" s="496"/>
      <c r="CQ14" s="496"/>
      <c r="CR14" s="496"/>
      <c r="CS14" s="496"/>
      <c r="CT14" s="496"/>
      <c r="CU14" s="496"/>
      <c r="CV14" s="496"/>
      <c r="CW14" s="496"/>
      <c r="CX14" s="496"/>
      <c r="CY14" s="496"/>
      <c r="CZ14" s="496"/>
      <c r="DA14" s="496"/>
      <c r="DB14" s="496"/>
      <c r="DC14" s="496"/>
      <c r="DD14" s="496"/>
      <c r="DE14" s="496"/>
      <c r="DF14" s="496"/>
      <c r="DG14" s="496"/>
      <c r="DH14" s="496"/>
      <c r="DI14" s="496"/>
      <c r="DJ14" s="496"/>
      <c r="DK14" s="496"/>
      <c r="DL14" s="496"/>
      <c r="DM14" s="496"/>
      <c r="DN14" s="496"/>
      <c r="DO14" s="496"/>
      <c r="DP14" s="496"/>
      <c r="DQ14" s="496"/>
      <c r="DR14" s="496"/>
      <c r="DS14" s="496"/>
      <c r="DT14" s="496"/>
      <c r="DU14" s="496"/>
      <c r="DV14" s="496"/>
      <c r="DW14" s="496"/>
      <c r="DX14" s="496"/>
      <c r="DY14" s="496"/>
      <c r="DZ14" s="496"/>
      <c r="EA14" s="496"/>
      <c r="EB14" s="496"/>
      <c r="EC14" s="496"/>
      <c r="ED14" s="496"/>
      <c r="EE14" s="496"/>
      <c r="EF14" s="496"/>
      <c r="EG14" s="496"/>
      <c r="EH14" s="496"/>
      <c r="EI14" s="496"/>
      <c r="EJ14" s="496"/>
      <c r="EK14" s="496"/>
      <c r="EL14" s="496"/>
      <c r="EM14" s="496"/>
      <c r="EN14" s="496"/>
      <c r="EO14" s="496"/>
      <c r="EP14" s="496"/>
      <c r="EQ14" s="496"/>
      <c r="ER14" s="496"/>
      <c r="ES14" s="496"/>
      <c r="ET14" s="496"/>
      <c r="EU14" s="496"/>
      <c r="EV14" s="496"/>
      <c r="EW14" s="496"/>
      <c r="EX14" s="496"/>
      <c r="EY14" s="496"/>
      <c r="EZ14" s="496"/>
      <c r="FA14" s="496"/>
      <c r="FB14" s="496"/>
      <c r="FC14" s="496"/>
      <c r="FD14" s="496"/>
      <c r="FE14" s="496"/>
      <c r="FF14" s="496"/>
      <c r="FG14" s="496"/>
      <c r="FH14" s="496"/>
      <c r="FI14" s="496"/>
      <c r="FJ14" s="496"/>
      <c r="FK14" s="496"/>
      <c r="FL14" s="496"/>
      <c r="FM14" s="496"/>
      <c r="FN14" s="496"/>
      <c r="FO14" s="496"/>
      <c r="FP14" s="496"/>
      <c r="FQ14" s="496"/>
      <c r="FR14" s="496"/>
      <c r="FS14" s="496"/>
      <c r="FT14" s="496"/>
      <c r="FU14" s="496"/>
      <c r="FV14" s="496"/>
      <c r="FW14" s="496"/>
      <c r="FX14" s="496"/>
      <c r="FY14" s="496"/>
      <c r="FZ14" s="496"/>
      <c r="GA14" s="496"/>
      <c r="GB14" s="496"/>
      <c r="GC14" s="496"/>
      <c r="GD14" s="496"/>
      <c r="GE14" s="496"/>
      <c r="GF14" s="496"/>
      <c r="GG14" s="496"/>
      <c r="GH14" s="496"/>
      <c r="GI14" s="496"/>
      <c r="GJ14" s="496"/>
      <c r="GK14" s="496"/>
      <c r="GL14" s="496"/>
      <c r="GM14" s="496"/>
      <c r="GN14" s="496"/>
      <c r="GO14" s="496"/>
      <c r="GP14" s="496"/>
      <c r="GQ14" s="496"/>
      <c r="GR14" s="496"/>
      <c r="GS14" s="496"/>
      <c r="GT14" s="496"/>
      <c r="GU14" s="496"/>
      <c r="GV14" s="496"/>
      <c r="GW14" s="496"/>
      <c r="GX14" s="496"/>
      <c r="GY14" s="496"/>
      <c r="GZ14" s="496"/>
      <c r="HA14" s="496"/>
      <c r="HB14" s="496"/>
      <c r="HC14" s="496"/>
      <c r="HD14" s="496"/>
      <c r="HE14" s="496"/>
      <c r="HF14" s="496"/>
      <c r="HG14" s="496"/>
      <c r="HH14" s="496"/>
      <c r="HI14" s="496"/>
      <c r="HJ14" s="496"/>
      <c r="HK14" s="496"/>
      <c r="HL14" s="496"/>
      <c r="HM14" s="496"/>
      <c r="HN14" s="496"/>
      <c r="HO14" s="496"/>
      <c r="HP14" s="496"/>
      <c r="HQ14" s="496"/>
      <c r="HR14" s="496"/>
      <c r="HS14" s="496"/>
      <c r="HT14" s="496"/>
      <c r="HU14" s="496"/>
      <c r="HV14" s="496"/>
      <c r="HW14" s="496"/>
      <c r="HX14" s="496"/>
      <c r="HY14" s="496"/>
      <c r="HZ14" s="496"/>
      <c r="IA14" s="496"/>
      <c r="IB14" s="496"/>
      <c r="IC14" s="496"/>
      <c r="ID14" s="496"/>
      <c r="IE14" s="496"/>
      <c r="IF14" s="496"/>
      <c r="IG14" s="496"/>
      <c r="IH14" s="496"/>
      <c r="II14" s="496"/>
      <c r="IJ14" s="496"/>
      <c r="IK14" s="496"/>
      <c r="IL14" s="496"/>
      <c r="IM14" s="496"/>
      <c r="IN14" s="496"/>
      <c r="IO14" s="496"/>
      <c r="IP14" s="496"/>
      <c r="IQ14" s="496"/>
      <c r="IR14" s="496"/>
      <c r="IS14" s="496"/>
      <c r="IT14" s="496"/>
    </row>
    <row r="15" spans="1:254" ht="27.75" customHeight="1">
      <c r="A15" s="1203"/>
      <c r="B15" s="722" t="s">
        <v>82</v>
      </c>
      <c r="C15" s="686" t="s">
        <v>1330</v>
      </c>
      <c r="D15" s="686" t="s">
        <v>1331</v>
      </c>
      <c r="E15" s="725" t="s">
        <v>1332</v>
      </c>
      <c r="F15" s="725" t="s">
        <v>1333</v>
      </c>
      <c r="G15" s="725" t="s">
        <v>1334</v>
      </c>
      <c r="H15" s="725" t="s">
        <v>1335</v>
      </c>
      <c r="I15" s="725" t="s">
        <v>1336</v>
      </c>
      <c r="J15" s="725" t="s">
        <v>1337</v>
      </c>
      <c r="K15" s="726" t="s">
        <v>1338</v>
      </c>
      <c r="L15" s="727" t="s">
        <v>1339</v>
      </c>
      <c r="M15" s="728" t="s">
        <v>890</v>
      </c>
      <c r="O15" s="574" t="s">
        <v>1157</v>
      </c>
    </row>
    <row r="16" spans="1:254" ht="21" customHeight="1">
      <c r="A16" s="736"/>
      <c r="B16" s="573">
        <v>262</v>
      </c>
      <c r="C16" s="684">
        <v>1</v>
      </c>
      <c r="D16" s="573">
        <v>3</v>
      </c>
      <c r="E16" s="573">
        <v>113</v>
      </c>
      <c r="F16" s="573">
        <v>119</v>
      </c>
      <c r="G16" s="573">
        <v>16</v>
      </c>
      <c r="H16" s="573">
        <v>1</v>
      </c>
      <c r="I16" s="454">
        <v>5</v>
      </c>
      <c r="J16" s="454">
        <v>1</v>
      </c>
      <c r="K16" s="454">
        <v>1</v>
      </c>
      <c r="L16" s="289">
        <v>1</v>
      </c>
      <c r="M16" s="455">
        <v>1</v>
      </c>
    </row>
    <row r="17" spans="1:14" s="65" customFormat="1" ht="21" customHeight="1">
      <c r="A17" s="166"/>
      <c r="B17" s="156"/>
      <c r="C17" s="140"/>
      <c r="D17" s="255"/>
      <c r="E17" s="58"/>
      <c r="F17" s="58"/>
      <c r="G17" s="58"/>
      <c r="H17" s="58"/>
      <c r="I17" s="57"/>
      <c r="J17" s="144"/>
      <c r="K17" s="144"/>
      <c r="L17" s="144"/>
      <c r="M17" s="144" t="s">
        <v>515</v>
      </c>
    </row>
    <row r="18" spans="1:14" s="167" customFormat="1" ht="19.5" customHeight="1"/>
    <row r="19" spans="1:14" s="167" customFormat="1" ht="19.5" customHeight="1">
      <c r="A19" s="733" t="s">
        <v>1347</v>
      </c>
      <c r="N19" s="574"/>
    </row>
    <row r="20" spans="1:14" s="167" customFormat="1" ht="19.5" customHeight="1">
      <c r="A20" s="733" t="s">
        <v>432</v>
      </c>
      <c r="E20" s="701" t="s">
        <v>1349</v>
      </c>
      <c r="N20" s="574"/>
    </row>
    <row r="21" spans="1:14" s="167" customFormat="1" ht="19.5" customHeight="1">
      <c r="A21" s="698" t="s">
        <v>1341</v>
      </c>
      <c r="B21" s="698" t="s">
        <v>82</v>
      </c>
      <c r="C21" s="698" t="s">
        <v>28</v>
      </c>
      <c r="D21" s="698" t="s">
        <v>29</v>
      </c>
      <c r="E21" s="698" t="s">
        <v>1343</v>
      </c>
      <c r="N21" s="574"/>
    </row>
    <row r="22" spans="1:14" s="167" customFormat="1" ht="19.5" customHeight="1">
      <c r="A22" s="736"/>
      <c r="B22" s="291">
        <v>238</v>
      </c>
      <c r="C22" s="291">
        <v>178</v>
      </c>
      <c r="D22" s="291">
        <v>42</v>
      </c>
      <c r="E22" s="291">
        <v>17</v>
      </c>
      <c r="N22" s="574"/>
    </row>
    <row r="23" spans="1:14" ht="19.5" customHeight="1">
      <c r="E23" s="737" t="s">
        <v>1344</v>
      </c>
    </row>
    <row r="24" spans="1:14" ht="19.5" customHeight="1">
      <c r="A24" s="166"/>
      <c r="B24" s="156"/>
      <c r="C24" s="140"/>
      <c r="D24" s="255"/>
      <c r="E24" s="58"/>
      <c r="F24" s="58"/>
      <c r="G24" s="58"/>
      <c r="H24" s="58"/>
      <c r="I24" s="57"/>
      <c r="J24" s="144"/>
      <c r="K24" s="144"/>
      <c r="L24" s="144"/>
      <c r="M24" s="32"/>
    </row>
    <row r="25" spans="1:14" ht="15.6" customHeight="1">
      <c r="A25" s="14" t="s">
        <v>38</v>
      </c>
      <c r="B25" s="140"/>
      <c r="C25" s="140"/>
      <c r="D25" s="58"/>
      <c r="E25" s="58"/>
      <c r="F25" s="58"/>
      <c r="G25" s="58"/>
      <c r="H25" s="58"/>
      <c r="I25" s="57"/>
      <c r="J25" s="144"/>
      <c r="K25" s="144"/>
      <c r="L25" s="144"/>
      <c r="M25" s="32"/>
    </row>
    <row r="26" spans="1:14" s="429" customFormat="1" ht="15.6" customHeight="1">
      <c r="A26" s="429" t="s">
        <v>932</v>
      </c>
      <c r="B26" s="491"/>
      <c r="C26" s="491"/>
      <c r="D26" s="492"/>
      <c r="E26" s="492"/>
      <c r="F26" s="492"/>
      <c r="G26" s="492"/>
      <c r="H26" s="492"/>
      <c r="I26" s="493"/>
      <c r="J26" s="494"/>
      <c r="K26" s="494"/>
      <c r="L26" s="494"/>
      <c r="M26" s="495"/>
    </row>
    <row r="27" spans="1:14" s="429" customFormat="1" ht="15.6" customHeight="1">
      <c r="A27" s="429" t="s">
        <v>1323</v>
      </c>
      <c r="B27" s="491"/>
      <c r="C27" s="491"/>
      <c r="D27" s="492"/>
      <c r="E27" s="492"/>
      <c r="F27" s="492"/>
      <c r="G27" s="492"/>
      <c r="H27" s="492"/>
      <c r="I27" s="493"/>
      <c r="J27" s="494"/>
      <c r="K27" s="494"/>
      <c r="L27" s="494"/>
      <c r="M27" s="495"/>
    </row>
    <row r="28" spans="1:14" s="429" customFormat="1" ht="15.6" customHeight="1">
      <c r="A28" s="429" t="s">
        <v>1322</v>
      </c>
      <c r="B28" s="491"/>
      <c r="C28" s="491"/>
      <c r="D28" s="492"/>
      <c r="E28" s="492"/>
      <c r="F28" s="492"/>
      <c r="G28" s="492"/>
      <c r="H28" s="492"/>
      <c r="I28" s="493"/>
      <c r="J28" s="494"/>
      <c r="K28" s="494"/>
      <c r="L28" s="494"/>
      <c r="M28" s="495"/>
    </row>
    <row r="29" spans="1:14" ht="15.6" customHeight="1">
      <c r="A29" s="429" t="s">
        <v>1324</v>
      </c>
      <c r="B29" s="254"/>
      <c r="C29" s="13"/>
      <c r="D29" s="255"/>
      <c r="E29" s="58"/>
      <c r="F29" s="58"/>
      <c r="G29" s="58"/>
      <c r="H29" s="58"/>
      <c r="I29" s="57"/>
      <c r="J29" s="144"/>
      <c r="K29" s="144"/>
      <c r="L29" s="144"/>
      <c r="M29" s="32"/>
    </row>
    <row r="30" spans="1:14" s="436" customFormat="1" ht="15.6" customHeight="1">
      <c r="A30" s="437" t="s">
        <v>1305</v>
      </c>
      <c r="B30" s="430"/>
      <c r="C30" s="430"/>
      <c r="D30" s="431"/>
      <c r="E30" s="432"/>
      <c r="F30" s="432"/>
      <c r="G30" s="432"/>
      <c r="H30" s="432"/>
      <c r="I30" s="433"/>
      <c r="J30" s="434"/>
      <c r="K30" s="434"/>
      <c r="L30" s="434"/>
      <c r="M30" s="435"/>
    </row>
    <row r="31" spans="1:14" s="436" customFormat="1" ht="15.6" customHeight="1">
      <c r="A31" s="437" t="s">
        <v>1306</v>
      </c>
      <c r="B31" s="437"/>
      <c r="C31" s="437"/>
      <c r="D31" s="437"/>
      <c r="E31" s="702"/>
      <c r="F31" s="702"/>
      <c r="G31" s="702"/>
      <c r="H31" s="702"/>
      <c r="I31" s="703"/>
      <c r="J31" s="704"/>
      <c r="K31" s="704"/>
      <c r="L31" s="704"/>
      <c r="M31" s="438"/>
    </row>
    <row r="32" spans="1:14" s="436" customFormat="1" ht="15.6" customHeight="1">
      <c r="A32" s="437" t="s">
        <v>1307</v>
      </c>
      <c r="B32" s="437"/>
      <c r="C32" s="437"/>
      <c r="D32" s="702"/>
      <c r="E32" s="438" t="s">
        <v>1315</v>
      </c>
      <c r="F32" s="702"/>
      <c r="G32" s="702"/>
      <c r="H32" s="702"/>
      <c r="I32" s="438" t="s">
        <v>1316</v>
      </c>
      <c r="J32" s="704"/>
      <c r="K32" s="704"/>
      <c r="L32" s="704"/>
      <c r="M32" s="438"/>
    </row>
    <row r="33" spans="1:254" s="297" customFormat="1" ht="15.6" customHeight="1">
      <c r="A33" s="438" t="s">
        <v>1308</v>
      </c>
      <c r="B33" s="438"/>
      <c r="C33" s="438"/>
      <c r="D33" s="705"/>
      <c r="E33" s="437" t="s">
        <v>1310</v>
      </c>
      <c r="F33" s="702"/>
      <c r="G33" s="702"/>
      <c r="H33" s="702"/>
      <c r="I33" s="437" t="s">
        <v>1311</v>
      </c>
      <c r="J33" s="704"/>
      <c r="K33" s="704"/>
      <c r="L33" s="704"/>
      <c r="M33" s="706"/>
      <c r="N33" s="436"/>
    </row>
    <row r="34" spans="1:254" s="297" customFormat="1" ht="15.6" customHeight="1">
      <c r="A34" s="437" t="s">
        <v>1317</v>
      </c>
      <c r="B34" s="438"/>
      <c r="C34" s="438"/>
      <c r="D34" s="705"/>
      <c r="E34" s="437" t="s">
        <v>1312</v>
      </c>
      <c r="F34" s="702"/>
      <c r="G34" s="702"/>
      <c r="H34" s="702"/>
      <c r="I34" s="437" t="s">
        <v>1313</v>
      </c>
      <c r="J34" s="704"/>
      <c r="K34" s="704"/>
      <c r="L34" s="704"/>
      <c r="M34" s="706"/>
      <c r="N34" s="436"/>
    </row>
    <row r="35" spans="1:254" s="297" customFormat="1" ht="15.6" customHeight="1">
      <c r="A35" s="437" t="s">
        <v>1318</v>
      </c>
      <c r="B35" s="438"/>
      <c r="C35" s="438"/>
      <c r="D35" s="705"/>
      <c r="E35" s="437" t="s">
        <v>1314</v>
      </c>
      <c r="F35" s="702"/>
      <c r="G35" s="702"/>
      <c r="H35" s="702"/>
      <c r="I35" s="707"/>
      <c r="J35" s="704"/>
      <c r="K35" s="704"/>
      <c r="L35" s="704"/>
      <c r="M35" s="706"/>
      <c r="N35" s="436"/>
    </row>
    <row r="36" spans="1:254" s="436" customFormat="1" ht="15.6" customHeight="1">
      <c r="A36" s="614" t="s">
        <v>1309</v>
      </c>
      <c r="B36" s="437"/>
      <c r="C36" s="437"/>
      <c r="D36" s="705"/>
      <c r="E36" s="702"/>
      <c r="F36" s="702"/>
      <c r="G36" s="702"/>
      <c r="H36" s="702"/>
      <c r="I36" s="437"/>
      <c r="J36" s="704"/>
      <c r="K36" s="704"/>
      <c r="L36" s="704"/>
      <c r="M36" s="706"/>
    </row>
    <row r="37" spans="1:254" s="429" customFormat="1" ht="15.6" customHeight="1">
      <c r="A37" s="429" t="s">
        <v>1325</v>
      </c>
      <c r="B37" s="491"/>
      <c r="C37" s="491"/>
      <c r="D37" s="492"/>
      <c r="E37" s="492"/>
      <c r="F37" s="492"/>
      <c r="G37" s="492"/>
      <c r="H37" s="492"/>
      <c r="I37" s="493"/>
      <c r="J37" s="494"/>
      <c r="K37" s="494"/>
      <c r="L37" s="494"/>
      <c r="M37" s="495"/>
    </row>
    <row r="38" spans="1:254" s="429" customFormat="1" ht="15.6" customHeight="1">
      <c r="A38" s="429" t="s">
        <v>1320</v>
      </c>
      <c r="B38" s="491"/>
      <c r="C38" s="491"/>
      <c r="D38" s="492"/>
      <c r="E38" s="492"/>
      <c r="F38" s="492"/>
      <c r="G38" s="492"/>
      <c r="H38" s="492"/>
      <c r="I38" s="493"/>
      <c r="J38" s="494"/>
      <c r="K38" s="494"/>
      <c r="L38" s="494"/>
      <c r="M38" s="495"/>
    </row>
    <row r="39" spans="1:254" s="429" customFormat="1" ht="15.6" customHeight="1">
      <c r="A39" s="429" t="s">
        <v>1326</v>
      </c>
      <c r="B39" s="491"/>
      <c r="C39" s="491"/>
      <c r="D39" s="492"/>
      <c r="E39" s="492"/>
      <c r="F39" s="492"/>
      <c r="G39" s="492"/>
      <c r="H39" s="492"/>
      <c r="I39" s="493"/>
      <c r="J39" s="494"/>
      <c r="K39" s="494"/>
      <c r="L39" s="494"/>
      <c r="M39" s="495"/>
    </row>
    <row r="40" spans="1:254" s="429" customFormat="1" ht="15.6" customHeight="1">
      <c r="A40" s="429" t="s">
        <v>1319</v>
      </c>
      <c r="B40" s="491"/>
      <c r="C40" s="491"/>
      <c r="D40" s="492"/>
      <c r="E40" s="492"/>
      <c r="F40" s="492"/>
      <c r="G40" s="492"/>
      <c r="H40" s="492"/>
      <c r="I40" s="493"/>
      <c r="J40" s="494"/>
      <c r="K40" s="494"/>
      <c r="L40" s="494"/>
      <c r="M40" s="495"/>
    </row>
    <row r="41" spans="1:254" s="429" customFormat="1" ht="15.6" customHeight="1">
      <c r="A41" s="429" t="s">
        <v>1327</v>
      </c>
      <c r="B41" s="491"/>
      <c r="C41" s="491"/>
      <c r="D41" s="492"/>
      <c r="E41" s="492"/>
      <c r="F41" s="492"/>
      <c r="G41" s="492"/>
      <c r="H41" s="492"/>
      <c r="I41" s="493"/>
      <c r="J41" s="494"/>
      <c r="K41" s="494"/>
      <c r="L41" s="494"/>
      <c r="M41" s="495"/>
    </row>
    <row r="42" spans="1:254" s="429" customFormat="1" ht="15.6" customHeight="1">
      <c r="A42" s="429" t="s">
        <v>1321</v>
      </c>
      <c r="B42" s="491"/>
      <c r="C42" s="491"/>
      <c r="D42" s="492"/>
      <c r="E42" s="492"/>
      <c r="F42" s="492"/>
      <c r="G42" s="492"/>
      <c r="H42" s="492"/>
      <c r="I42" s="493"/>
      <c r="J42" s="494"/>
      <c r="K42" s="494"/>
      <c r="L42" s="494"/>
      <c r="M42" s="495"/>
    </row>
    <row r="43" spans="1:254" s="429" customFormat="1" ht="15.6" customHeight="1">
      <c r="A43" s="429" t="s">
        <v>1328</v>
      </c>
      <c r="B43" s="496"/>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c r="CU43" s="496"/>
      <c r="CV43" s="496"/>
      <c r="CW43" s="496"/>
      <c r="CX43" s="496"/>
      <c r="CY43" s="496"/>
      <c r="CZ43" s="496"/>
      <c r="DA43" s="496"/>
      <c r="DB43" s="496"/>
      <c r="DC43" s="496"/>
      <c r="DD43" s="496"/>
      <c r="DE43" s="496"/>
      <c r="DF43" s="496"/>
      <c r="DG43" s="496"/>
      <c r="DH43" s="496"/>
      <c r="DI43" s="496"/>
      <c r="DJ43" s="496"/>
      <c r="DK43" s="496"/>
      <c r="DL43" s="496"/>
      <c r="DM43" s="496"/>
      <c r="DN43" s="496"/>
      <c r="DO43" s="496"/>
      <c r="DP43" s="496"/>
      <c r="DQ43" s="496"/>
      <c r="DR43" s="496"/>
      <c r="DS43" s="496"/>
      <c r="DT43" s="496"/>
      <c r="DU43" s="496"/>
      <c r="DV43" s="496"/>
      <c r="DW43" s="496"/>
      <c r="DX43" s="496"/>
      <c r="DY43" s="496"/>
      <c r="DZ43" s="496"/>
      <c r="EA43" s="496"/>
      <c r="EB43" s="496"/>
      <c r="EC43" s="496"/>
      <c r="ED43" s="496"/>
      <c r="EE43" s="496"/>
      <c r="EF43" s="496"/>
      <c r="EG43" s="496"/>
      <c r="EH43" s="496"/>
      <c r="EI43" s="496"/>
      <c r="EJ43" s="496"/>
      <c r="EK43" s="496"/>
      <c r="EL43" s="496"/>
      <c r="EM43" s="496"/>
      <c r="EN43" s="496"/>
      <c r="EO43" s="496"/>
      <c r="EP43" s="496"/>
      <c r="EQ43" s="496"/>
      <c r="ER43" s="496"/>
      <c r="ES43" s="496"/>
      <c r="ET43" s="496"/>
      <c r="EU43" s="496"/>
      <c r="EV43" s="496"/>
      <c r="EW43" s="496"/>
      <c r="EX43" s="496"/>
      <c r="EY43" s="496"/>
      <c r="EZ43" s="496"/>
      <c r="FA43" s="496"/>
      <c r="FB43" s="496"/>
      <c r="FC43" s="496"/>
      <c r="FD43" s="496"/>
      <c r="FE43" s="496"/>
      <c r="FF43" s="496"/>
      <c r="FG43" s="496"/>
      <c r="FH43" s="496"/>
      <c r="FI43" s="496"/>
      <c r="FJ43" s="496"/>
      <c r="FK43" s="496"/>
      <c r="FL43" s="496"/>
      <c r="FM43" s="496"/>
      <c r="FN43" s="496"/>
      <c r="FO43" s="496"/>
      <c r="FP43" s="496"/>
      <c r="FQ43" s="496"/>
      <c r="FR43" s="496"/>
      <c r="FS43" s="496"/>
      <c r="FT43" s="496"/>
      <c r="FU43" s="496"/>
      <c r="FV43" s="496"/>
      <c r="FW43" s="496"/>
      <c r="FX43" s="496"/>
      <c r="FY43" s="496"/>
      <c r="FZ43" s="496"/>
      <c r="GA43" s="496"/>
      <c r="GB43" s="496"/>
      <c r="GC43" s="496"/>
      <c r="GD43" s="496"/>
      <c r="GE43" s="496"/>
      <c r="GF43" s="496"/>
      <c r="GG43" s="496"/>
      <c r="GH43" s="496"/>
      <c r="GI43" s="496"/>
      <c r="GJ43" s="496"/>
      <c r="GK43" s="496"/>
      <c r="GL43" s="496"/>
      <c r="GM43" s="496"/>
      <c r="GN43" s="496"/>
      <c r="GO43" s="496"/>
      <c r="GP43" s="496"/>
      <c r="GQ43" s="496"/>
      <c r="GR43" s="496"/>
      <c r="GS43" s="496"/>
      <c r="GT43" s="496"/>
      <c r="GU43" s="496"/>
      <c r="GV43" s="496"/>
      <c r="GW43" s="496"/>
      <c r="GX43" s="496"/>
      <c r="GY43" s="496"/>
      <c r="GZ43" s="496"/>
      <c r="HA43" s="496"/>
      <c r="HB43" s="496"/>
      <c r="HC43" s="496"/>
      <c r="HD43" s="496"/>
      <c r="HE43" s="496"/>
      <c r="HF43" s="496"/>
      <c r="HG43" s="496"/>
      <c r="HH43" s="496"/>
      <c r="HI43" s="496"/>
      <c r="HJ43" s="496"/>
      <c r="HK43" s="496"/>
      <c r="HL43" s="496"/>
      <c r="HM43" s="496"/>
      <c r="HN43" s="496"/>
      <c r="HO43" s="496"/>
      <c r="HP43" s="496"/>
      <c r="HQ43" s="496"/>
      <c r="HR43" s="496"/>
      <c r="HS43" s="496"/>
      <c r="HT43" s="496"/>
      <c r="HU43" s="496"/>
      <c r="HV43" s="496"/>
      <c r="HW43" s="496"/>
      <c r="HX43" s="496"/>
      <c r="HY43" s="496"/>
      <c r="HZ43" s="496"/>
      <c r="IA43" s="496"/>
      <c r="IB43" s="496"/>
      <c r="IC43" s="496"/>
      <c r="ID43" s="496"/>
      <c r="IE43" s="496"/>
      <c r="IF43" s="496"/>
      <c r="IG43" s="496"/>
      <c r="IH43" s="496"/>
      <c r="II43" s="496"/>
      <c r="IJ43" s="496"/>
      <c r="IK43" s="496"/>
      <c r="IL43" s="496"/>
      <c r="IM43" s="496"/>
      <c r="IN43" s="496"/>
      <c r="IO43" s="496"/>
      <c r="IP43" s="496"/>
      <c r="IQ43" s="496"/>
      <c r="IR43" s="496"/>
      <c r="IS43" s="496"/>
      <c r="IT43" s="496"/>
    </row>
    <row r="44" spans="1:254" s="436" customFormat="1" ht="15.75" customHeight="1">
      <c r="A44" s="429" t="s">
        <v>1329</v>
      </c>
      <c r="B44" s="432"/>
      <c r="C44" s="432"/>
      <c r="D44" s="432"/>
      <c r="E44" s="432"/>
      <c r="F44" s="432"/>
      <c r="G44" s="430"/>
      <c r="H44" s="430"/>
      <c r="I44" s="430"/>
      <c r="J44" s="434"/>
      <c r="K44" s="434"/>
      <c r="L44" s="434"/>
      <c r="M44" s="297"/>
    </row>
    <row r="45" spans="1:254" ht="21" customHeight="1"/>
    <row r="46" spans="1:254" ht="19.5" customHeight="1">
      <c r="A46" s="14"/>
    </row>
    <row r="47" spans="1:254" ht="24" customHeight="1"/>
    <row r="48" spans="1:254" ht="24" customHeight="1"/>
    <row r="49" ht="24" customHeight="1"/>
    <row r="50" ht="24" customHeight="1"/>
    <row r="51" ht="24" customHeight="1"/>
    <row r="52" ht="24" customHeight="1"/>
    <row r="53" ht="24" customHeight="1"/>
  </sheetData>
  <mergeCells count="8">
    <mergeCell ref="A14:A15"/>
    <mergeCell ref="I5:L5"/>
    <mergeCell ref="E5:H5"/>
    <mergeCell ref="D5:D8"/>
    <mergeCell ref="M5:M8"/>
    <mergeCell ref="A5:A8"/>
    <mergeCell ref="B5:B8"/>
    <mergeCell ref="C5:C8"/>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44"/>
  <sheetViews>
    <sheetView view="pageBreakPreview" topLeftCell="A16" zoomScaleNormal="100" zoomScaleSheetLayoutView="100" workbookViewId="0">
      <selection activeCell="O25" sqref="O25:O26"/>
    </sheetView>
  </sheetViews>
  <sheetFormatPr defaultRowHeight="13.5"/>
  <cols>
    <col min="1" max="1" width="2.125" style="346" customWidth="1"/>
    <col min="2" max="2" width="32.5" style="346" customWidth="1"/>
    <col min="3" max="3" width="2.125" style="346" customWidth="1"/>
    <col min="4" max="7" width="13.625" style="301" customWidth="1"/>
    <col min="8" max="9" width="9.125" style="301" customWidth="1"/>
    <col min="10" max="10" width="6" style="154" customWidth="1"/>
    <col min="11" max="11" width="10.125" style="147" customWidth="1"/>
    <col min="12" max="12" width="6" style="346" customWidth="1"/>
    <col min="13" max="21" width="9" style="346"/>
    <col min="22" max="22" width="18.625" style="346" bestFit="1" customWidth="1"/>
    <col min="23" max="16384" width="9" style="346"/>
  </cols>
  <sheetData>
    <row r="1" spans="1:29" ht="28.5" customHeight="1">
      <c r="A1" s="346" t="s">
        <v>516</v>
      </c>
      <c r="U1" s="346" t="s">
        <v>516</v>
      </c>
      <c r="X1" s="301"/>
      <c r="Y1" s="301"/>
      <c r="Z1" s="301"/>
      <c r="AA1" s="301"/>
      <c r="AB1" s="301"/>
      <c r="AC1" s="301"/>
    </row>
    <row r="2" spans="1:29" ht="19.5" customHeight="1">
      <c r="B2" s="346" t="s">
        <v>1270</v>
      </c>
      <c r="V2" s="346" t="s">
        <v>517</v>
      </c>
      <c r="X2" s="301"/>
      <c r="Y2" s="301"/>
      <c r="Z2" s="301"/>
      <c r="AA2" s="301"/>
      <c r="AB2" s="301"/>
      <c r="AC2" s="301"/>
    </row>
    <row r="3" spans="1:29" s="302" customFormat="1" ht="19.5" customHeight="1">
      <c r="D3" s="303"/>
      <c r="E3" s="303"/>
      <c r="F3" s="301"/>
      <c r="G3" s="301" t="s">
        <v>1350</v>
      </c>
      <c r="H3" s="196"/>
      <c r="I3" s="196"/>
      <c r="J3" s="297"/>
      <c r="K3" s="150"/>
      <c r="X3" s="303"/>
      <c r="Y3" s="303"/>
      <c r="Z3" s="301"/>
      <c r="AA3" s="301"/>
      <c r="AC3" s="301" t="s">
        <v>922</v>
      </c>
    </row>
    <row r="4" spans="1:29" ht="19.5" customHeight="1">
      <c r="A4" s="1226" t="s">
        <v>523</v>
      </c>
      <c r="B4" s="1226"/>
      <c r="C4" s="1226"/>
      <c r="D4" s="1225" t="s">
        <v>1276</v>
      </c>
      <c r="E4" s="1225"/>
      <c r="F4" s="1225" t="s">
        <v>1043</v>
      </c>
      <c r="G4" s="1225"/>
      <c r="H4" s="1223"/>
      <c r="I4" s="1224"/>
      <c r="J4" s="143"/>
      <c r="K4" s="113"/>
      <c r="L4" s="112"/>
      <c r="U4" s="1226" t="s">
        <v>523</v>
      </c>
      <c r="V4" s="1226"/>
      <c r="W4" s="1226"/>
      <c r="X4" s="1225" t="s">
        <v>520</v>
      </c>
      <c r="Y4" s="1225"/>
      <c r="Z4" s="1225" t="s">
        <v>521</v>
      </c>
      <c r="AA4" s="1225"/>
      <c r="AB4" s="1221" t="s">
        <v>908</v>
      </c>
      <c r="AC4" s="1222"/>
    </row>
    <row r="5" spans="1:29" ht="19.5" customHeight="1">
      <c r="A5" s="1226"/>
      <c r="B5" s="1226"/>
      <c r="C5" s="1226"/>
      <c r="D5" s="347" t="s">
        <v>518</v>
      </c>
      <c r="E5" s="304" t="s">
        <v>1278</v>
      </c>
      <c r="F5" s="347" t="s">
        <v>518</v>
      </c>
      <c r="G5" s="304" t="s">
        <v>1278</v>
      </c>
      <c r="H5" s="675"/>
      <c r="I5" s="676"/>
      <c r="J5" s="143"/>
      <c r="K5" s="113"/>
      <c r="L5" s="112"/>
      <c r="U5" s="1226"/>
      <c r="V5" s="1226"/>
      <c r="W5" s="1226"/>
      <c r="X5" s="347" t="s">
        <v>518</v>
      </c>
      <c r="Y5" s="304" t="s">
        <v>519</v>
      </c>
      <c r="Z5" s="347" t="s">
        <v>518</v>
      </c>
      <c r="AA5" s="304" t="s">
        <v>519</v>
      </c>
      <c r="AB5" s="347" t="s">
        <v>518</v>
      </c>
      <c r="AC5" s="304" t="s">
        <v>519</v>
      </c>
    </row>
    <row r="6" spans="1:29" s="310" customFormat="1" ht="19.5" customHeight="1">
      <c r="A6" s="308"/>
      <c r="B6" s="194" t="s">
        <v>1277</v>
      </c>
      <c r="C6" s="348"/>
      <c r="D6" s="306">
        <v>2399</v>
      </c>
      <c r="E6" s="349">
        <v>28559</v>
      </c>
      <c r="F6" s="349">
        <v>2636</v>
      </c>
      <c r="G6" s="349">
        <v>32550</v>
      </c>
      <c r="H6" s="203"/>
      <c r="I6" s="203"/>
      <c r="J6" s="171"/>
      <c r="K6" s="172"/>
      <c r="L6" s="204"/>
      <c r="U6" s="308"/>
      <c r="V6" s="194">
        <v>35339</v>
      </c>
      <c r="W6" s="348"/>
      <c r="X6" s="306">
        <v>2165</v>
      </c>
      <c r="Y6" s="306">
        <v>23053</v>
      </c>
      <c r="Z6" s="306">
        <v>2111</v>
      </c>
      <c r="AA6" s="349">
        <v>21385</v>
      </c>
      <c r="AB6" s="306">
        <v>54</v>
      </c>
      <c r="AC6" s="306">
        <v>1668</v>
      </c>
    </row>
    <row r="7" spans="1:29" s="310" customFormat="1" ht="19.5" customHeight="1">
      <c r="A7" s="308"/>
      <c r="B7" s="674" t="s">
        <v>522</v>
      </c>
      <c r="C7" s="315"/>
      <c r="D7" s="211">
        <v>5</v>
      </c>
      <c r="E7" s="211">
        <v>59</v>
      </c>
      <c r="F7" s="211">
        <v>8</v>
      </c>
      <c r="G7" s="352">
        <v>112</v>
      </c>
      <c r="H7" s="198"/>
      <c r="I7" s="198"/>
      <c r="J7" s="171"/>
      <c r="K7" s="172"/>
      <c r="L7" s="204"/>
      <c r="U7" s="308"/>
      <c r="V7" s="194">
        <v>37165</v>
      </c>
      <c r="W7" s="348"/>
      <c r="X7" s="306">
        <v>2274</v>
      </c>
      <c r="Y7" s="306">
        <v>25096</v>
      </c>
      <c r="Z7" s="306">
        <v>2215</v>
      </c>
      <c r="AA7" s="349">
        <v>23336</v>
      </c>
      <c r="AB7" s="306">
        <v>59</v>
      </c>
      <c r="AC7" s="306">
        <v>1760</v>
      </c>
    </row>
    <row r="8" spans="1:29" s="310" customFormat="1" ht="19.5" customHeight="1">
      <c r="A8" s="308"/>
      <c r="B8" s="674" t="s">
        <v>524</v>
      </c>
      <c r="C8" s="315"/>
      <c r="D8" s="353">
        <v>0</v>
      </c>
      <c r="E8" s="353">
        <v>0</v>
      </c>
      <c r="F8" s="353" t="s">
        <v>930</v>
      </c>
      <c r="G8" s="354" t="s">
        <v>930</v>
      </c>
      <c r="H8" s="205"/>
      <c r="I8" s="205"/>
      <c r="J8" s="171"/>
      <c r="K8" s="172"/>
      <c r="L8" s="204"/>
      <c r="U8" s="308"/>
      <c r="V8" s="194">
        <v>38991</v>
      </c>
      <c r="W8" s="348"/>
      <c r="X8" s="306">
        <v>2314</v>
      </c>
      <c r="Y8" s="349">
        <v>28842</v>
      </c>
      <c r="Z8" s="349">
        <v>2250</v>
      </c>
      <c r="AA8" s="349">
        <v>27182</v>
      </c>
      <c r="AB8" s="306">
        <v>64</v>
      </c>
      <c r="AC8" s="306">
        <v>1660</v>
      </c>
    </row>
    <row r="9" spans="1:29" s="310" customFormat="1" ht="19.5" customHeight="1">
      <c r="A9" s="312"/>
      <c r="B9" s="674" t="s">
        <v>343</v>
      </c>
      <c r="C9" s="315"/>
      <c r="D9" s="211">
        <v>265</v>
      </c>
      <c r="E9" s="211">
        <v>2091</v>
      </c>
      <c r="F9" s="211">
        <v>269</v>
      </c>
      <c r="G9" s="352">
        <v>2037</v>
      </c>
      <c r="H9" s="205"/>
      <c r="I9" s="205"/>
      <c r="J9" s="171"/>
      <c r="K9" s="172"/>
      <c r="L9" s="204"/>
      <c r="U9" s="308"/>
      <c r="V9" s="194">
        <v>39995</v>
      </c>
      <c r="W9" s="348"/>
      <c r="X9" s="306">
        <v>2459</v>
      </c>
      <c r="Y9" s="349">
        <v>31280</v>
      </c>
      <c r="Z9" s="349">
        <v>2390</v>
      </c>
      <c r="AA9" s="349">
        <v>29361</v>
      </c>
      <c r="AB9" s="306">
        <v>69</v>
      </c>
      <c r="AC9" s="306">
        <v>1919</v>
      </c>
    </row>
    <row r="10" spans="1:29" s="310" customFormat="1" ht="19.5" customHeight="1">
      <c r="A10" s="312"/>
      <c r="B10" s="674" t="s">
        <v>344</v>
      </c>
      <c r="C10" s="315"/>
      <c r="D10" s="211">
        <v>200</v>
      </c>
      <c r="E10" s="211">
        <v>4246</v>
      </c>
      <c r="F10" s="211">
        <v>197</v>
      </c>
      <c r="G10" s="352">
        <v>4281</v>
      </c>
      <c r="H10" s="205"/>
      <c r="I10" s="205"/>
      <c r="J10" s="171"/>
      <c r="K10" s="172"/>
      <c r="L10" s="574" t="s">
        <v>1265</v>
      </c>
      <c r="U10" s="308"/>
      <c r="V10" s="194">
        <v>41821</v>
      </c>
      <c r="W10" s="348"/>
      <c r="X10" s="306">
        <v>2473</v>
      </c>
      <c r="Y10" s="349">
        <v>32677</v>
      </c>
      <c r="Z10" s="349">
        <v>2406</v>
      </c>
      <c r="AA10" s="349">
        <v>31001</v>
      </c>
      <c r="AB10" s="306">
        <v>67</v>
      </c>
      <c r="AC10" s="306">
        <v>1676</v>
      </c>
    </row>
    <row r="11" spans="1:29" ht="19.5" customHeight="1">
      <c r="A11" s="312"/>
      <c r="B11" s="674" t="s">
        <v>525</v>
      </c>
      <c r="C11" s="315"/>
      <c r="D11" s="211">
        <v>3</v>
      </c>
      <c r="E11" s="211">
        <v>27</v>
      </c>
      <c r="F11" s="211">
        <v>9</v>
      </c>
      <c r="G11" s="352">
        <v>151</v>
      </c>
      <c r="H11" s="205"/>
      <c r="I11" s="205"/>
      <c r="J11" s="152"/>
      <c r="K11" s="39"/>
      <c r="L11" s="204" t="s">
        <v>1266</v>
      </c>
      <c r="U11" s="312"/>
      <c r="V11" s="206"/>
      <c r="W11" s="313"/>
      <c r="X11" s="256"/>
      <c r="Y11" s="350"/>
      <c r="Z11" s="350"/>
      <c r="AA11" s="350"/>
      <c r="AB11" s="256"/>
      <c r="AC11" s="256"/>
    </row>
    <row r="12" spans="1:29" ht="19.5" customHeight="1">
      <c r="A12" s="312"/>
      <c r="B12" s="674" t="s">
        <v>526</v>
      </c>
      <c r="C12" s="315"/>
      <c r="D12" s="211">
        <v>20</v>
      </c>
      <c r="E12" s="211">
        <v>378</v>
      </c>
      <c r="F12" s="211">
        <v>23</v>
      </c>
      <c r="G12" s="352">
        <v>378</v>
      </c>
      <c r="H12" s="202"/>
      <c r="I12" s="202"/>
      <c r="J12" s="346"/>
      <c r="K12" s="39"/>
      <c r="L12" s="204" t="s">
        <v>1267</v>
      </c>
      <c r="U12" s="312"/>
      <c r="V12" s="674" t="s">
        <v>522</v>
      </c>
      <c r="W12" s="315"/>
      <c r="X12" s="211">
        <v>7</v>
      </c>
      <c r="Y12" s="211">
        <v>74</v>
      </c>
      <c r="Z12" s="211">
        <v>7</v>
      </c>
      <c r="AA12" s="352">
        <v>74</v>
      </c>
      <c r="AB12" s="353">
        <v>0</v>
      </c>
      <c r="AC12" s="353">
        <v>0</v>
      </c>
    </row>
    <row r="13" spans="1:29" ht="19.5" customHeight="1">
      <c r="A13" s="312"/>
      <c r="B13" s="674" t="s">
        <v>527</v>
      </c>
      <c r="C13" s="315"/>
      <c r="D13" s="211">
        <v>31</v>
      </c>
      <c r="E13" s="211">
        <v>1128</v>
      </c>
      <c r="F13" s="211">
        <v>40</v>
      </c>
      <c r="G13" s="352">
        <v>1703</v>
      </c>
      <c r="H13" s="205"/>
      <c r="I13" s="205"/>
      <c r="J13" s="152"/>
      <c r="K13" s="39"/>
      <c r="L13" s="351" t="s">
        <v>1262</v>
      </c>
      <c r="U13" s="312"/>
      <c r="V13" s="674" t="s">
        <v>524</v>
      </c>
      <c r="W13" s="315"/>
      <c r="X13" s="353">
        <v>0</v>
      </c>
      <c r="Y13" s="353">
        <v>0</v>
      </c>
      <c r="Z13" s="353">
        <v>0</v>
      </c>
      <c r="AA13" s="354">
        <v>0</v>
      </c>
      <c r="AB13" s="353">
        <v>0</v>
      </c>
      <c r="AC13" s="353">
        <v>0</v>
      </c>
    </row>
    <row r="14" spans="1:29" ht="19.5" customHeight="1">
      <c r="A14" s="312"/>
      <c r="B14" s="674" t="s">
        <v>528</v>
      </c>
      <c r="C14" s="315"/>
      <c r="D14" s="211">
        <v>539</v>
      </c>
      <c r="E14" s="211">
        <v>5660</v>
      </c>
      <c r="F14" s="211">
        <v>614</v>
      </c>
      <c r="G14" s="352">
        <v>6719</v>
      </c>
      <c r="H14" s="202"/>
      <c r="I14" s="202"/>
      <c r="J14" s="152"/>
      <c r="K14" s="39"/>
      <c r="L14" s="351" t="s">
        <v>1274</v>
      </c>
      <c r="U14" s="312"/>
      <c r="V14" s="674" t="s">
        <v>343</v>
      </c>
      <c r="W14" s="315"/>
      <c r="X14" s="211">
        <v>250</v>
      </c>
      <c r="Y14" s="211">
        <v>1936</v>
      </c>
      <c r="Z14" s="211">
        <v>250</v>
      </c>
      <c r="AA14" s="352">
        <v>1936</v>
      </c>
      <c r="AB14" s="353">
        <v>0</v>
      </c>
      <c r="AC14" s="353">
        <v>0</v>
      </c>
    </row>
    <row r="15" spans="1:29" ht="19.5" customHeight="1">
      <c r="A15" s="312"/>
      <c r="B15" s="674" t="s">
        <v>529</v>
      </c>
      <c r="C15" s="315"/>
      <c r="D15" s="211">
        <v>27</v>
      </c>
      <c r="E15" s="211">
        <v>260</v>
      </c>
      <c r="F15" s="211">
        <v>27</v>
      </c>
      <c r="G15" s="352">
        <v>252</v>
      </c>
      <c r="H15" s="205"/>
      <c r="I15" s="205"/>
      <c r="J15" s="152"/>
      <c r="K15" s="39"/>
      <c r="L15" s="346" t="s">
        <v>1275</v>
      </c>
      <c r="U15" s="312"/>
      <c r="V15" s="674" t="s">
        <v>344</v>
      </c>
      <c r="W15" s="315"/>
      <c r="X15" s="211">
        <v>209</v>
      </c>
      <c r="Y15" s="211">
        <v>4247</v>
      </c>
      <c r="Z15" s="211">
        <v>209</v>
      </c>
      <c r="AA15" s="352">
        <v>4247</v>
      </c>
      <c r="AB15" s="353">
        <v>0</v>
      </c>
      <c r="AC15" s="353">
        <v>0</v>
      </c>
    </row>
    <row r="16" spans="1:29" ht="19.5" customHeight="1">
      <c r="A16" s="312"/>
      <c r="B16" s="674" t="s">
        <v>530</v>
      </c>
      <c r="C16" s="315"/>
      <c r="D16" s="211">
        <v>178</v>
      </c>
      <c r="E16" s="211">
        <v>561</v>
      </c>
      <c r="F16" s="211">
        <v>204</v>
      </c>
      <c r="G16" s="352">
        <v>714</v>
      </c>
      <c r="H16" s="202"/>
      <c r="I16" s="202"/>
      <c r="J16" s="152"/>
      <c r="K16" s="39"/>
      <c r="L16" s="346" t="s">
        <v>1263</v>
      </c>
      <c r="U16" s="312"/>
      <c r="V16" s="674" t="s">
        <v>525</v>
      </c>
      <c r="W16" s="315"/>
      <c r="X16" s="211">
        <v>8</v>
      </c>
      <c r="Y16" s="211">
        <v>89</v>
      </c>
      <c r="Z16" s="211">
        <v>5</v>
      </c>
      <c r="AA16" s="352">
        <v>55</v>
      </c>
      <c r="AB16" s="211">
        <v>3</v>
      </c>
      <c r="AC16" s="211">
        <v>34</v>
      </c>
    </row>
    <row r="17" spans="1:29" ht="19.5" customHeight="1">
      <c r="A17" s="312"/>
      <c r="B17" s="674" t="s">
        <v>531</v>
      </c>
      <c r="C17" s="315"/>
      <c r="D17" s="211">
        <v>89</v>
      </c>
      <c r="E17" s="211">
        <v>923</v>
      </c>
      <c r="F17" s="211">
        <v>108</v>
      </c>
      <c r="G17" s="352">
        <v>850</v>
      </c>
      <c r="H17" s="205"/>
      <c r="I17" s="205"/>
      <c r="J17" s="152"/>
      <c r="K17" s="39"/>
      <c r="L17" s="346" t="s">
        <v>1264</v>
      </c>
      <c r="U17" s="312"/>
      <c r="V17" s="674" t="s">
        <v>526</v>
      </c>
      <c r="W17" s="315"/>
      <c r="X17" s="211">
        <v>24</v>
      </c>
      <c r="Y17" s="211">
        <v>1124</v>
      </c>
      <c r="Z17" s="211">
        <v>24</v>
      </c>
      <c r="AA17" s="352">
        <v>1124</v>
      </c>
      <c r="AB17" s="353">
        <v>0</v>
      </c>
      <c r="AC17" s="353">
        <v>0</v>
      </c>
    </row>
    <row r="18" spans="1:29" ht="19.5" customHeight="1">
      <c r="A18" s="312"/>
      <c r="B18" s="674" t="s">
        <v>532</v>
      </c>
      <c r="C18" s="315"/>
      <c r="D18" s="211">
        <v>275</v>
      </c>
      <c r="E18" s="211">
        <v>2924</v>
      </c>
      <c r="F18" s="211">
        <v>260</v>
      </c>
      <c r="G18" s="352">
        <v>3041</v>
      </c>
      <c r="H18" s="202"/>
      <c r="I18" s="202"/>
      <c r="J18" s="152"/>
      <c r="K18" s="39"/>
      <c r="L18" s="351"/>
      <c r="U18" s="312"/>
      <c r="V18" s="674" t="s">
        <v>527</v>
      </c>
      <c r="W18" s="315"/>
      <c r="X18" s="211">
        <v>38</v>
      </c>
      <c r="Y18" s="211">
        <v>1483</v>
      </c>
      <c r="Z18" s="211">
        <v>35</v>
      </c>
      <c r="AA18" s="352">
        <v>1125</v>
      </c>
      <c r="AB18" s="211">
        <v>3</v>
      </c>
      <c r="AC18" s="211">
        <v>358</v>
      </c>
    </row>
    <row r="19" spans="1:29" ht="19.5" customHeight="1">
      <c r="A19" s="312"/>
      <c r="B19" s="674" t="s">
        <v>533</v>
      </c>
      <c r="C19" s="315"/>
      <c r="D19" s="211">
        <v>207</v>
      </c>
      <c r="E19" s="211">
        <v>1145</v>
      </c>
      <c r="F19" s="211">
        <v>219</v>
      </c>
      <c r="G19" s="352">
        <v>1125</v>
      </c>
      <c r="H19" s="202"/>
      <c r="I19" s="202"/>
      <c r="J19" s="152"/>
      <c r="K19" s="39"/>
      <c r="L19" s="351"/>
      <c r="U19" s="312"/>
      <c r="V19" s="674" t="s">
        <v>528</v>
      </c>
      <c r="W19" s="315"/>
      <c r="X19" s="211">
        <v>536</v>
      </c>
      <c r="Y19" s="211">
        <v>5973</v>
      </c>
      <c r="Z19" s="211">
        <v>536</v>
      </c>
      <c r="AA19" s="352">
        <v>5973</v>
      </c>
      <c r="AB19" s="353">
        <v>0</v>
      </c>
      <c r="AC19" s="353">
        <v>0</v>
      </c>
    </row>
    <row r="20" spans="1:29" ht="19.5" customHeight="1">
      <c r="A20" s="312"/>
      <c r="B20" s="674" t="s">
        <v>534</v>
      </c>
      <c r="C20" s="315"/>
      <c r="D20" s="211">
        <v>153</v>
      </c>
      <c r="E20" s="211">
        <v>3413</v>
      </c>
      <c r="F20" s="211">
        <v>169</v>
      </c>
      <c r="G20" s="352">
        <v>4044</v>
      </c>
      <c r="H20" s="202"/>
      <c r="I20" s="409"/>
      <c r="J20" s="152"/>
      <c r="K20" s="39"/>
      <c r="L20" s="351"/>
      <c r="U20" s="312"/>
      <c r="V20" s="674" t="s">
        <v>529</v>
      </c>
      <c r="W20" s="315"/>
      <c r="X20" s="211">
        <v>27</v>
      </c>
      <c r="Y20" s="211">
        <v>237</v>
      </c>
      <c r="Z20" s="211">
        <v>26</v>
      </c>
      <c r="AA20" s="352">
        <v>235</v>
      </c>
      <c r="AB20" s="211">
        <v>1</v>
      </c>
      <c r="AC20" s="211">
        <v>2</v>
      </c>
    </row>
    <row r="21" spans="1:29" ht="19.5" customHeight="1">
      <c r="A21" s="312"/>
      <c r="B21" s="674" t="s">
        <v>535</v>
      </c>
      <c r="C21" s="315"/>
      <c r="D21" s="211">
        <v>270</v>
      </c>
      <c r="E21" s="211">
        <v>3991</v>
      </c>
      <c r="F21" s="211">
        <v>315</v>
      </c>
      <c r="G21" s="352">
        <v>5036</v>
      </c>
      <c r="H21" s="202"/>
      <c r="I21" s="202"/>
      <c r="J21" s="152"/>
      <c r="K21" s="39"/>
      <c r="L21" s="351"/>
      <c r="U21" s="312"/>
      <c r="V21" s="674" t="s">
        <v>530</v>
      </c>
      <c r="W21" s="315"/>
      <c r="X21" s="211">
        <v>191</v>
      </c>
      <c r="Y21" s="211">
        <v>605</v>
      </c>
      <c r="Z21" s="211">
        <v>191</v>
      </c>
      <c r="AA21" s="352">
        <v>605</v>
      </c>
      <c r="AB21" s="353">
        <v>0</v>
      </c>
      <c r="AC21" s="353">
        <v>0</v>
      </c>
    </row>
    <row r="22" spans="1:29" ht="19.5" customHeight="1">
      <c r="A22" s="312"/>
      <c r="B22" s="674" t="s">
        <v>536</v>
      </c>
      <c r="C22" s="315"/>
      <c r="D22" s="211">
        <v>12</v>
      </c>
      <c r="E22" s="211">
        <v>432</v>
      </c>
      <c r="F22" s="211">
        <v>14</v>
      </c>
      <c r="G22" s="352">
        <v>759</v>
      </c>
      <c r="H22" s="202"/>
      <c r="I22" s="202"/>
      <c r="J22" s="152"/>
      <c r="K22" s="39"/>
      <c r="L22" s="351"/>
      <c r="U22" s="312"/>
      <c r="V22" s="674" t="s">
        <v>531</v>
      </c>
      <c r="W22" s="315"/>
      <c r="X22" s="211">
        <v>95</v>
      </c>
      <c r="Y22" s="211">
        <v>946</v>
      </c>
      <c r="Z22" s="211">
        <v>92</v>
      </c>
      <c r="AA22" s="352">
        <v>943</v>
      </c>
      <c r="AB22" s="211">
        <v>3</v>
      </c>
      <c r="AC22" s="211">
        <v>3</v>
      </c>
    </row>
    <row r="23" spans="1:29" ht="19.5" customHeight="1">
      <c r="A23" s="678"/>
      <c r="B23" s="679" t="s">
        <v>537</v>
      </c>
      <c r="C23" s="317"/>
      <c r="D23" s="212">
        <v>125</v>
      </c>
      <c r="E23" s="212">
        <v>1321</v>
      </c>
      <c r="F23" s="212">
        <v>160</v>
      </c>
      <c r="G23" s="680">
        <v>1348</v>
      </c>
      <c r="H23" s="205"/>
      <c r="I23" s="205"/>
      <c r="J23" s="152"/>
      <c r="K23" s="39"/>
      <c r="L23" s="351"/>
      <c r="U23" s="312"/>
      <c r="V23" s="674" t="s">
        <v>532</v>
      </c>
      <c r="W23" s="315"/>
      <c r="X23" s="211">
        <v>292</v>
      </c>
      <c r="Y23" s="211">
        <v>3224</v>
      </c>
      <c r="Z23" s="211">
        <v>291</v>
      </c>
      <c r="AA23" s="352">
        <v>3220</v>
      </c>
      <c r="AB23" s="211">
        <v>1</v>
      </c>
      <c r="AC23" s="211">
        <v>4</v>
      </c>
    </row>
    <row r="24" spans="1:29" ht="19.5" customHeight="1">
      <c r="A24" s="154"/>
      <c r="B24" s="351"/>
      <c r="C24" s="351"/>
      <c r="G24" s="144" t="s">
        <v>1269</v>
      </c>
      <c r="H24" s="202"/>
      <c r="I24" s="202"/>
      <c r="J24" s="152"/>
      <c r="K24" s="39"/>
      <c r="L24" s="351"/>
      <c r="U24" s="312"/>
      <c r="V24" s="674" t="s">
        <v>533</v>
      </c>
      <c r="W24" s="315"/>
      <c r="X24" s="211">
        <v>199</v>
      </c>
      <c r="Y24" s="211">
        <v>1171</v>
      </c>
      <c r="Z24" s="211">
        <v>196</v>
      </c>
      <c r="AA24" s="352">
        <v>1171</v>
      </c>
      <c r="AB24" s="211">
        <v>3</v>
      </c>
      <c r="AC24" s="311" t="s">
        <v>930</v>
      </c>
    </row>
    <row r="25" spans="1:29" ht="19.5" customHeight="1">
      <c r="A25" s="154"/>
      <c r="C25" s="351"/>
      <c r="G25" s="144"/>
      <c r="H25" s="361"/>
      <c r="J25" s="152"/>
      <c r="K25" s="39"/>
      <c r="L25" s="351"/>
      <c r="U25" s="312"/>
      <c r="V25" s="674" t="s">
        <v>534</v>
      </c>
      <c r="W25" s="315"/>
      <c r="X25" s="211">
        <v>163</v>
      </c>
      <c r="Y25" s="211">
        <v>4909</v>
      </c>
      <c r="Z25" s="211">
        <v>141</v>
      </c>
      <c r="AA25" s="352">
        <v>4554</v>
      </c>
      <c r="AB25" s="211">
        <v>22</v>
      </c>
      <c r="AC25" s="211">
        <v>355</v>
      </c>
    </row>
    <row r="26" spans="1:29" ht="19.5" customHeight="1">
      <c r="A26" s="154"/>
      <c r="B26" s="9" t="s">
        <v>892</v>
      </c>
      <c r="C26" s="9"/>
      <c r="E26" s="9"/>
      <c r="F26" s="48"/>
      <c r="G26" s="48"/>
      <c r="H26" s="361"/>
      <c r="J26" s="152"/>
      <c r="K26" s="39"/>
      <c r="L26" s="351"/>
      <c r="U26" s="312"/>
      <c r="V26" s="674" t="s">
        <v>535</v>
      </c>
      <c r="W26" s="315"/>
      <c r="X26" s="211">
        <v>270</v>
      </c>
      <c r="Y26" s="211">
        <v>4115</v>
      </c>
      <c r="Z26" s="211">
        <v>252</v>
      </c>
      <c r="AA26" s="352">
        <v>3657</v>
      </c>
      <c r="AB26" s="211">
        <v>18</v>
      </c>
      <c r="AC26" s="211">
        <v>458</v>
      </c>
    </row>
    <row r="27" spans="1:29" ht="19.5" customHeight="1">
      <c r="A27" s="154"/>
      <c r="B27" s="148"/>
      <c r="C27" s="148"/>
      <c r="D27" s="148"/>
      <c r="E27" s="148"/>
      <c r="F27" s="49"/>
      <c r="G27" s="160" t="s">
        <v>1353</v>
      </c>
      <c r="H27" s="361"/>
      <c r="J27" s="152"/>
      <c r="K27" s="39"/>
      <c r="L27" s="351"/>
      <c r="U27" s="312"/>
      <c r="V27" s="674" t="s">
        <v>536</v>
      </c>
      <c r="W27" s="315"/>
      <c r="X27" s="211">
        <v>15</v>
      </c>
      <c r="Y27" s="211">
        <v>421</v>
      </c>
      <c r="Z27" s="211">
        <v>15</v>
      </c>
      <c r="AA27" s="352">
        <v>421</v>
      </c>
      <c r="AB27" s="353">
        <v>0</v>
      </c>
      <c r="AC27" s="353">
        <v>0</v>
      </c>
    </row>
    <row r="28" spans="1:29" ht="19.5" customHeight="1">
      <c r="A28" s="1141" t="s">
        <v>539</v>
      </c>
      <c r="B28" s="1141"/>
      <c r="C28" s="1141"/>
      <c r="D28" s="1141" t="s">
        <v>1354</v>
      </c>
      <c r="E28" s="1141"/>
      <c r="F28" s="1220" t="s">
        <v>1355</v>
      </c>
      <c r="G28" s="1220"/>
      <c r="H28" s="361"/>
      <c r="J28" s="152"/>
      <c r="K28" s="39"/>
      <c r="L28" s="351"/>
      <c r="U28" s="312"/>
      <c r="V28" s="739"/>
      <c r="W28" s="315"/>
      <c r="X28" s="211"/>
      <c r="Y28" s="211"/>
      <c r="Z28" s="211"/>
      <c r="AA28" s="352"/>
      <c r="AB28" s="353"/>
      <c r="AC28" s="353"/>
    </row>
    <row r="29" spans="1:29" ht="19.5" customHeight="1">
      <c r="A29" s="1141"/>
      <c r="B29" s="1141"/>
      <c r="C29" s="1141"/>
      <c r="D29" s="50" t="s">
        <v>518</v>
      </c>
      <c r="E29" s="164" t="s">
        <v>540</v>
      </c>
      <c r="F29" s="50" t="s">
        <v>518</v>
      </c>
      <c r="G29" s="164" t="s">
        <v>540</v>
      </c>
      <c r="H29" s="361"/>
      <c r="J29" s="152"/>
      <c r="K29" s="39"/>
      <c r="L29" s="351"/>
      <c r="U29" s="312"/>
      <c r="V29" s="355" t="s">
        <v>537</v>
      </c>
      <c r="W29" s="315"/>
      <c r="X29" s="211">
        <v>140</v>
      </c>
      <c r="Y29" s="211">
        <v>1685</v>
      </c>
      <c r="Z29" s="211">
        <v>136</v>
      </c>
      <c r="AA29" s="352">
        <v>1661</v>
      </c>
      <c r="AB29" s="211">
        <v>4</v>
      </c>
      <c r="AC29" s="211">
        <v>24</v>
      </c>
    </row>
    <row r="30" spans="1:29" s="154" customFormat="1" ht="19.5" customHeight="1">
      <c r="A30" s="151"/>
      <c r="B30" s="682" t="s">
        <v>545</v>
      </c>
      <c r="C30" s="173"/>
      <c r="D30" s="169">
        <v>2399</v>
      </c>
      <c r="E30" s="681">
        <v>28559</v>
      </c>
      <c r="F30" s="169">
        <v>2636</v>
      </c>
      <c r="G30" s="681">
        <v>32550</v>
      </c>
      <c r="H30" s="361"/>
      <c r="I30" s="301"/>
      <c r="K30" s="147"/>
      <c r="L30" s="346"/>
      <c r="M30" s="346"/>
      <c r="U30" s="356"/>
      <c r="V30" s="357" t="s">
        <v>538</v>
      </c>
      <c r="W30" s="358"/>
      <c r="X30" s="212">
        <v>9</v>
      </c>
      <c r="Y30" s="212">
        <v>438</v>
      </c>
      <c r="Z30" s="359">
        <v>0</v>
      </c>
      <c r="AA30" s="360">
        <v>0</v>
      </c>
      <c r="AB30" s="212">
        <v>9</v>
      </c>
      <c r="AC30" s="212">
        <v>438</v>
      </c>
    </row>
    <row r="31" spans="1:29" s="154" customFormat="1" ht="19.5" customHeight="1">
      <c r="A31" s="151"/>
      <c r="B31" s="729" t="s">
        <v>1351</v>
      </c>
      <c r="C31" s="173"/>
      <c r="D31" s="161">
        <v>618</v>
      </c>
      <c r="E31" s="162">
        <v>998</v>
      </c>
      <c r="F31" s="161">
        <v>644</v>
      </c>
      <c r="G31" s="162">
        <v>1058</v>
      </c>
      <c r="H31" s="361"/>
      <c r="I31" s="301"/>
      <c r="K31" s="147"/>
      <c r="L31" s="346"/>
      <c r="M31" s="346"/>
      <c r="U31" s="152"/>
      <c r="V31" s="740"/>
      <c r="W31" s="730"/>
      <c r="X31" s="202"/>
      <c r="Y31" s="202"/>
      <c r="Z31" s="205"/>
      <c r="AA31" s="205"/>
      <c r="AB31" s="202"/>
      <c r="AC31" s="202"/>
    </row>
    <row r="32" spans="1:29" s="154" customFormat="1" ht="19.5" customHeight="1">
      <c r="A32" s="151"/>
      <c r="B32" s="729" t="s">
        <v>541</v>
      </c>
      <c r="C32" s="13"/>
      <c r="D32" s="51">
        <v>799</v>
      </c>
      <c r="E32" s="56">
        <v>2793</v>
      </c>
      <c r="F32" s="51">
        <v>852</v>
      </c>
      <c r="G32" s="56">
        <v>2795</v>
      </c>
      <c r="H32" s="361"/>
      <c r="I32" s="301"/>
      <c r="K32" s="147"/>
      <c r="L32" s="346"/>
      <c r="M32" s="346"/>
      <c r="V32" s="351"/>
      <c r="W32" s="351"/>
      <c r="X32" s="301"/>
      <c r="Y32" s="301"/>
      <c r="Z32" s="301"/>
      <c r="AA32" s="301"/>
      <c r="AB32" s="361"/>
      <c r="AC32" s="144" t="s">
        <v>923</v>
      </c>
    </row>
    <row r="33" spans="1:29" s="154" customFormat="1" ht="19.5" customHeight="1">
      <c r="A33" s="151"/>
      <c r="B33" s="57" t="s">
        <v>542</v>
      </c>
      <c r="C33" s="13"/>
      <c r="D33" s="51">
        <v>424</v>
      </c>
      <c r="E33" s="56">
        <v>3322</v>
      </c>
      <c r="F33" s="51">
        <v>462</v>
      </c>
      <c r="G33" s="56">
        <v>3503</v>
      </c>
      <c r="H33" s="361"/>
      <c r="I33" s="301"/>
      <c r="K33" s="147"/>
      <c r="L33" s="346"/>
      <c r="M33" s="346"/>
      <c r="V33" s="15"/>
      <c r="W33" s="15"/>
      <c r="X33" s="301"/>
      <c r="Y33" s="301"/>
      <c r="Z33" s="301"/>
      <c r="AA33" s="301"/>
      <c r="AB33" s="301"/>
      <c r="AC33" s="301"/>
    </row>
    <row r="34" spans="1:29" s="154" customFormat="1" ht="19.5" customHeight="1">
      <c r="A34" s="151"/>
      <c r="B34" s="57" t="s">
        <v>543</v>
      </c>
      <c r="C34" s="13"/>
      <c r="D34" s="51">
        <v>275</v>
      </c>
      <c r="E34" s="56">
        <v>4040</v>
      </c>
      <c r="F34" s="51">
        <v>339</v>
      </c>
      <c r="G34" s="56">
        <v>4945</v>
      </c>
      <c r="H34" s="361"/>
      <c r="I34" s="301"/>
      <c r="K34" s="147"/>
      <c r="L34" s="346"/>
      <c r="M34" s="346"/>
      <c r="V34" s="15"/>
      <c r="W34" s="15"/>
      <c r="X34" s="301"/>
      <c r="Y34" s="301"/>
      <c r="Z34" s="301"/>
      <c r="AA34" s="301"/>
      <c r="AB34" s="301"/>
      <c r="AC34" s="301"/>
    </row>
    <row r="35" spans="1:29" s="154" customFormat="1" ht="19.5" customHeight="1">
      <c r="A35" s="151"/>
      <c r="B35" s="57" t="s">
        <v>1271</v>
      </c>
      <c r="C35" s="13"/>
      <c r="D35" s="51">
        <v>127</v>
      </c>
      <c r="E35" s="56">
        <v>3157</v>
      </c>
      <c r="F35" s="51">
        <v>136</v>
      </c>
      <c r="G35" s="56">
        <v>3424</v>
      </c>
      <c r="H35" s="361"/>
      <c r="I35" s="301"/>
      <c r="K35" s="147"/>
      <c r="L35" s="346"/>
      <c r="M35" s="346"/>
      <c r="V35" s="318"/>
      <c r="W35" s="318"/>
      <c r="X35" s="301"/>
      <c r="Y35" s="301"/>
      <c r="Z35" s="301"/>
      <c r="AA35" s="301"/>
      <c r="AB35" s="301"/>
      <c r="AC35" s="301"/>
    </row>
    <row r="36" spans="1:29" s="154" customFormat="1" ht="19.5" customHeight="1">
      <c r="A36" s="356"/>
      <c r="B36" s="741" t="s">
        <v>1352</v>
      </c>
      <c r="C36" s="141"/>
      <c r="D36" s="52">
        <v>156</v>
      </c>
      <c r="E36" s="742">
        <v>14249</v>
      </c>
      <c r="F36" s="52">
        <v>203</v>
      </c>
      <c r="G36" s="742">
        <v>16825</v>
      </c>
      <c r="H36" s="301"/>
      <c r="I36" s="301"/>
      <c r="K36" s="147"/>
      <c r="L36" s="346"/>
      <c r="M36" s="346"/>
      <c r="U36" s="175" t="s">
        <v>924</v>
      </c>
      <c r="V36" s="346"/>
      <c r="W36" s="346"/>
      <c r="X36" s="301"/>
      <c r="Y36" s="301"/>
      <c r="Z36" s="301"/>
      <c r="AA36" s="301"/>
      <c r="AB36" s="301"/>
      <c r="AC36" s="301"/>
    </row>
    <row r="37" spans="1:29" s="154" customFormat="1" ht="19.5" customHeight="1">
      <c r="B37" s="592"/>
      <c r="C37" s="346"/>
      <c r="D37" s="301"/>
      <c r="E37" s="301"/>
      <c r="F37" s="301"/>
      <c r="G37" s="301" t="s">
        <v>1268</v>
      </c>
      <c r="H37" s="301"/>
      <c r="I37" s="301"/>
      <c r="K37" s="147"/>
      <c r="L37" s="346"/>
      <c r="M37" s="346"/>
    </row>
    <row r="38" spans="1:29" s="154" customFormat="1" ht="19.5" customHeight="1">
      <c r="B38" s="592"/>
      <c r="C38" s="346"/>
      <c r="D38" s="301"/>
      <c r="E38" s="301"/>
      <c r="F38" s="301"/>
      <c r="G38" s="301"/>
      <c r="H38" s="301"/>
      <c r="I38" s="301"/>
      <c r="K38" s="147"/>
      <c r="L38" s="346"/>
      <c r="M38" s="346"/>
    </row>
    <row r="39" spans="1:29" s="154" customFormat="1" ht="19.5" customHeight="1">
      <c r="A39" s="175" t="s">
        <v>1272</v>
      </c>
      <c r="B39" s="346"/>
      <c r="C39" s="346"/>
      <c r="D39" s="301"/>
      <c r="E39" s="301"/>
      <c r="F39" s="301"/>
      <c r="G39" s="301"/>
      <c r="H39" s="301"/>
      <c r="I39" s="301"/>
      <c r="K39" s="147"/>
      <c r="L39" s="346"/>
      <c r="M39" s="346"/>
    </row>
    <row r="40" spans="1:29" s="154" customFormat="1" ht="19.5" customHeight="1">
      <c r="A40" s="175"/>
      <c r="B40" s="175" t="s">
        <v>1273</v>
      </c>
      <c r="C40" s="346"/>
      <c r="D40" s="301"/>
      <c r="E40" s="301"/>
      <c r="F40" s="301"/>
      <c r="G40" s="301"/>
      <c r="H40" s="301"/>
      <c r="I40" s="301"/>
      <c r="K40" s="147"/>
      <c r="L40" s="346"/>
      <c r="M40" s="346"/>
    </row>
    <row r="41" spans="1:29" s="154" customFormat="1" ht="19.5" customHeight="1">
      <c r="A41" s="346"/>
      <c r="B41" s="346"/>
      <c r="C41" s="346"/>
      <c r="D41" s="301"/>
      <c r="E41" s="301"/>
      <c r="F41" s="301"/>
      <c r="G41" s="301"/>
      <c r="H41" s="301"/>
      <c r="I41" s="301"/>
      <c r="K41" s="147"/>
      <c r="L41" s="346"/>
      <c r="M41" s="346"/>
    </row>
    <row r="42" spans="1:29" ht="19.5" customHeight="1"/>
    <row r="43" spans="1:29" ht="19.5" customHeight="1">
      <c r="A43" s="154"/>
    </row>
    <row r="44" spans="1:29" ht="24" customHeight="1"/>
  </sheetData>
  <mergeCells count="11">
    <mergeCell ref="A28:C29"/>
    <mergeCell ref="D28:E28"/>
    <mergeCell ref="F28:G28"/>
    <mergeCell ref="AB4:AC4"/>
    <mergeCell ref="H4:I4"/>
    <mergeCell ref="F4:G4"/>
    <mergeCell ref="D4:E4"/>
    <mergeCell ref="A4:C5"/>
    <mergeCell ref="U4:W5"/>
    <mergeCell ref="X4:Y4"/>
    <mergeCell ref="Z4:AA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X49"/>
  <sheetViews>
    <sheetView view="pageBreakPreview" zoomScaleNormal="100" zoomScaleSheetLayoutView="100" workbookViewId="0">
      <selection activeCell="O25" sqref="O25:O26"/>
    </sheetView>
  </sheetViews>
  <sheetFormatPr defaultRowHeight="13.5"/>
  <cols>
    <col min="1" max="1" width="2.125" style="300" customWidth="1"/>
    <col min="2" max="2" width="15.625" style="300" customWidth="1"/>
    <col min="3" max="3" width="2.125" style="300" customWidth="1"/>
    <col min="4" max="5" width="15.625" style="301" customWidth="1"/>
    <col min="6" max="6" width="15.25" style="301" customWidth="1"/>
    <col min="7" max="7" width="15.25" style="154" customWidth="1"/>
    <col min="8" max="8" width="10.125" style="147" customWidth="1"/>
    <col min="9" max="9" width="6" style="300" customWidth="1"/>
    <col min="10" max="16" width="9" style="300"/>
    <col min="17" max="18" width="9.125" style="300" bestFit="1" customWidth="1"/>
    <col min="19" max="19" width="9.625" style="300" bestFit="1" customWidth="1"/>
    <col min="20" max="20" width="9.125" style="300" bestFit="1" customWidth="1"/>
    <col min="21" max="16384" width="9" style="300"/>
  </cols>
  <sheetData>
    <row r="1" spans="1:24" ht="28.5" customHeight="1">
      <c r="A1" s="300" t="s">
        <v>546</v>
      </c>
      <c r="M1" s="790"/>
      <c r="Q1" s="790" t="s">
        <v>1470</v>
      </c>
      <c r="R1" s="346" t="s">
        <v>546</v>
      </c>
      <c r="S1" s="346"/>
      <c r="T1" s="346"/>
      <c r="U1" s="346"/>
      <c r="V1" s="346"/>
      <c r="W1" s="346"/>
      <c r="X1" s="346"/>
    </row>
    <row r="2" spans="1:24" ht="17.25" customHeight="1">
      <c r="B2" s="300" t="s">
        <v>1367</v>
      </c>
      <c r="I2" s="300" t="s">
        <v>1471</v>
      </c>
      <c r="R2" s="346"/>
      <c r="S2" s="346" t="s">
        <v>1367</v>
      </c>
      <c r="T2" s="346"/>
      <c r="U2" s="346"/>
      <c r="V2" s="346"/>
      <c r="W2" s="346"/>
      <c r="X2" s="346"/>
    </row>
    <row r="3" spans="1:24" s="302" customFormat="1" ht="17.25" customHeight="1">
      <c r="D3" s="303"/>
      <c r="E3" s="303"/>
      <c r="G3" s="301" t="s">
        <v>1043</v>
      </c>
      <c r="H3" s="150"/>
      <c r="I3" s="346" t="s">
        <v>1472</v>
      </c>
      <c r="X3" s="346" t="s">
        <v>1197</v>
      </c>
    </row>
    <row r="4" spans="1:24" ht="30.75" customHeight="1">
      <c r="A4" s="1226" t="s">
        <v>1360</v>
      </c>
      <c r="B4" s="1226"/>
      <c r="C4" s="1226"/>
      <c r="D4" s="744" t="s">
        <v>1359</v>
      </c>
      <c r="E4" s="745" t="s">
        <v>1358</v>
      </c>
      <c r="F4" s="745" t="s">
        <v>1357</v>
      </c>
      <c r="G4" s="745" t="s">
        <v>1361</v>
      </c>
      <c r="H4" s="143"/>
      <c r="I4" s="791" t="s">
        <v>1473</v>
      </c>
      <c r="J4" s="112"/>
      <c r="R4" s="346" t="s">
        <v>1464</v>
      </c>
      <c r="S4" s="346"/>
      <c r="T4" s="346"/>
      <c r="U4" s="346" t="s">
        <v>1465</v>
      </c>
      <c r="V4" s="346" t="s">
        <v>1466</v>
      </c>
      <c r="W4" s="346" t="s">
        <v>1467</v>
      </c>
      <c r="X4" s="346" t="s">
        <v>1361</v>
      </c>
    </row>
    <row r="5" spans="1:24" ht="22.5" customHeight="1">
      <c r="A5" s="793"/>
      <c r="B5" s="794" t="s">
        <v>1158</v>
      </c>
      <c r="C5" s="464"/>
      <c r="D5" s="795">
        <v>107</v>
      </c>
      <c r="E5" s="798">
        <v>4284</v>
      </c>
      <c r="F5" s="798">
        <v>9691069</v>
      </c>
      <c r="G5" s="798">
        <v>3810263</v>
      </c>
      <c r="H5" s="143"/>
      <c r="I5" s="792" t="s">
        <v>1474</v>
      </c>
      <c r="J5" s="743"/>
      <c r="R5" s="346"/>
      <c r="S5" s="346" t="s">
        <v>948</v>
      </c>
      <c r="T5" s="346"/>
      <c r="U5" s="346">
        <v>85</v>
      </c>
      <c r="V5" s="346">
        <v>4603</v>
      </c>
      <c r="W5" s="346">
        <v>10121008</v>
      </c>
      <c r="X5" s="346">
        <v>4198136</v>
      </c>
    </row>
    <row r="6" spans="1:24" ht="22.5" customHeight="1">
      <c r="A6" s="308"/>
      <c r="B6" s="193" t="s">
        <v>578</v>
      </c>
      <c r="C6" s="309"/>
      <c r="D6" s="546">
        <v>6</v>
      </c>
      <c r="E6" s="531">
        <v>1034</v>
      </c>
      <c r="F6" s="531">
        <v>1300175</v>
      </c>
      <c r="G6" s="531">
        <v>647614</v>
      </c>
      <c r="H6" s="143"/>
      <c r="I6" s="300" t="s">
        <v>1479</v>
      </c>
      <c r="J6" s="112"/>
      <c r="R6" s="346"/>
      <c r="S6" s="346" t="s">
        <v>969</v>
      </c>
      <c r="T6" s="346"/>
      <c r="U6" s="346">
        <v>82</v>
      </c>
      <c r="V6" s="346">
        <v>4869</v>
      </c>
      <c r="W6" s="346">
        <v>10106213</v>
      </c>
      <c r="X6" s="346">
        <v>4085100</v>
      </c>
    </row>
    <row r="7" spans="1:24" s="307" customFormat="1" ht="22.5" customHeight="1">
      <c r="A7" s="308"/>
      <c r="B7" s="193" t="s">
        <v>547</v>
      </c>
      <c r="C7" s="309"/>
      <c r="D7" s="547">
        <v>1</v>
      </c>
      <c r="E7" s="531">
        <v>1</v>
      </c>
      <c r="F7" s="531" t="s">
        <v>1037</v>
      </c>
      <c r="G7" s="531" t="s">
        <v>1037</v>
      </c>
      <c r="H7" s="456"/>
      <c r="I7" s="791" t="s">
        <v>1475</v>
      </c>
      <c r="J7" s="457"/>
      <c r="R7" s="346"/>
      <c r="S7" s="346" t="s">
        <v>1009</v>
      </c>
      <c r="T7" s="346"/>
      <c r="U7" s="346">
        <v>81</v>
      </c>
      <c r="V7" s="346">
        <v>4878</v>
      </c>
      <c r="W7" s="346">
        <v>11267442</v>
      </c>
      <c r="X7" s="346">
        <v>4178092</v>
      </c>
    </row>
    <row r="8" spans="1:24" s="307" customFormat="1" ht="22.5" customHeight="1">
      <c r="A8" s="308"/>
      <c r="B8" s="193" t="s">
        <v>548</v>
      </c>
      <c r="C8" s="309"/>
      <c r="D8" s="546">
        <v>3</v>
      </c>
      <c r="E8" s="531">
        <v>23</v>
      </c>
      <c r="F8" s="532">
        <v>68589</v>
      </c>
      <c r="G8" s="532">
        <v>27609</v>
      </c>
      <c r="H8" s="190"/>
      <c r="I8" s="792" t="s">
        <v>1480</v>
      </c>
      <c r="J8" s="191"/>
      <c r="R8" s="346"/>
      <c r="S8" s="346" t="s">
        <v>1030</v>
      </c>
      <c r="T8" s="346"/>
      <c r="U8" s="346">
        <v>80</v>
      </c>
      <c r="V8" s="346">
        <v>4298</v>
      </c>
      <c r="W8" s="346">
        <v>11097197</v>
      </c>
      <c r="X8" s="346">
        <v>4442157</v>
      </c>
    </row>
    <row r="9" spans="1:24" s="307" customFormat="1" ht="22.5" customHeight="1">
      <c r="A9" s="312"/>
      <c r="B9" s="193" t="s">
        <v>549</v>
      </c>
      <c r="C9" s="313"/>
      <c r="D9" s="547">
        <v>1</v>
      </c>
      <c r="E9" s="531">
        <v>2</v>
      </c>
      <c r="F9" s="531" t="s">
        <v>1037</v>
      </c>
      <c r="G9" s="531" t="s">
        <v>1037</v>
      </c>
      <c r="H9" s="190"/>
      <c r="I9" s="346" t="s">
        <v>1484</v>
      </c>
      <c r="J9" s="191"/>
      <c r="R9" s="346"/>
      <c r="S9" s="346" t="s">
        <v>1158</v>
      </c>
      <c r="T9" s="346"/>
      <c r="U9" s="346">
        <v>78</v>
      </c>
      <c r="V9" s="346">
        <v>3979</v>
      </c>
      <c r="W9" s="346">
        <v>9844984</v>
      </c>
      <c r="X9" s="346">
        <v>4111170</v>
      </c>
    </row>
    <row r="10" spans="1:24" s="310" customFormat="1" ht="19.5" customHeight="1">
      <c r="A10" s="308"/>
      <c r="B10" s="193" t="s">
        <v>550</v>
      </c>
      <c r="C10" s="314"/>
      <c r="D10" s="546">
        <v>2</v>
      </c>
      <c r="E10" s="531">
        <v>16</v>
      </c>
      <c r="F10" s="532" t="s">
        <v>1037</v>
      </c>
      <c r="G10" s="532" t="s">
        <v>1037</v>
      </c>
      <c r="H10" s="171"/>
      <c r="I10" s="791" t="s">
        <v>1481</v>
      </c>
      <c r="S10" s="346" t="s">
        <v>578</v>
      </c>
      <c r="T10" s="346"/>
      <c r="U10" s="346">
        <v>4</v>
      </c>
      <c r="V10" s="346">
        <v>940</v>
      </c>
      <c r="W10" s="346">
        <v>1490342</v>
      </c>
      <c r="X10" s="346">
        <v>827818</v>
      </c>
    </row>
    <row r="11" spans="1:24" s="310" customFormat="1" ht="19.5" customHeight="1">
      <c r="A11" s="312"/>
      <c r="B11" s="193" t="s">
        <v>551</v>
      </c>
      <c r="C11" s="313"/>
      <c r="D11" s="546">
        <v>2</v>
      </c>
      <c r="E11" s="531">
        <v>40</v>
      </c>
      <c r="F11" s="532" t="s">
        <v>1037</v>
      </c>
      <c r="G11" s="532" t="s">
        <v>1037</v>
      </c>
      <c r="H11" s="172"/>
      <c r="I11" s="346" t="s">
        <v>1485</v>
      </c>
      <c r="S11" s="346" t="s">
        <v>547</v>
      </c>
      <c r="T11" s="346"/>
      <c r="U11" s="346">
        <v>0</v>
      </c>
      <c r="V11" s="346">
        <v>0</v>
      </c>
      <c r="W11" s="346">
        <v>0</v>
      </c>
      <c r="X11" s="346">
        <v>0</v>
      </c>
    </row>
    <row r="12" spans="1:24" s="310" customFormat="1" ht="19.5" customHeight="1">
      <c r="A12" s="312"/>
      <c r="B12" s="789" t="s">
        <v>552</v>
      </c>
      <c r="C12" s="315"/>
      <c r="D12" s="546">
        <v>2</v>
      </c>
      <c r="E12" s="531">
        <v>19</v>
      </c>
      <c r="F12" s="532" t="s">
        <v>1037</v>
      </c>
      <c r="G12" s="532" t="s">
        <v>1037</v>
      </c>
      <c r="H12" s="172"/>
      <c r="I12" s="351" t="s">
        <v>1482</v>
      </c>
      <c r="S12" s="346" t="s">
        <v>548</v>
      </c>
      <c r="T12" s="346"/>
      <c r="U12" s="346">
        <v>1</v>
      </c>
      <c r="V12" s="346">
        <v>20</v>
      </c>
      <c r="W12" s="346" t="s">
        <v>1037</v>
      </c>
      <c r="X12" s="346" t="s">
        <v>1037</v>
      </c>
    </row>
    <row r="13" spans="1:24" ht="19.5" customHeight="1">
      <c r="A13" s="312"/>
      <c r="B13" s="789" t="s">
        <v>553</v>
      </c>
      <c r="C13" s="315"/>
      <c r="D13" s="546">
        <v>1</v>
      </c>
      <c r="E13" s="531">
        <v>11</v>
      </c>
      <c r="F13" s="532" t="s">
        <v>1037</v>
      </c>
      <c r="G13" s="532" t="s">
        <v>1037</v>
      </c>
      <c r="H13" s="39"/>
      <c r="I13" s="351" t="s">
        <v>1483</v>
      </c>
      <c r="R13" s="346"/>
      <c r="S13" s="346" t="s">
        <v>549</v>
      </c>
      <c r="T13" s="346"/>
      <c r="U13" s="346">
        <v>0</v>
      </c>
      <c r="V13" s="346">
        <v>0</v>
      </c>
      <c r="W13" s="346">
        <v>0</v>
      </c>
      <c r="X13" s="346">
        <v>0</v>
      </c>
    </row>
    <row r="14" spans="1:24" s="310" customFormat="1" ht="19.5" customHeight="1">
      <c r="A14" s="312"/>
      <c r="B14" s="789" t="s">
        <v>555</v>
      </c>
      <c r="C14" s="315"/>
      <c r="D14" s="547">
        <v>10</v>
      </c>
      <c r="E14" s="531">
        <v>264</v>
      </c>
      <c r="F14" s="531">
        <v>636918</v>
      </c>
      <c r="G14" s="531">
        <v>252744</v>
      </c>
      <c r="H14" s="172"/>
      <c r="I14" s="204"/>
      <c r="S14" s="346" t="s">
        <v>550</v>
      </c>
      <c r="T14" s="346"/>
      <c r="U14" s="346">
        <v>1</v>
      </c>
      <c r="V14" s="346">
        <v>13</v>
      </c>
      <c r="W14" s="346" t="s">
        <v>1037</v>
      </c>
      <c r="X14" s="346" t="s">
        <v>1037</v>
      </c>
    </row>
    <row r="15" spans="1:24" ht="19.5" customHeight="1">
      <c r="A15" s="312"/>
      <c r="B15" s="789" t="s">
        <v>556</v>
      </c>
      <c r="C15" s="315"/>
      <c r="D15" s="546">
        <v>1</v>
      </c>
      <c r="E15" s="531">
        <v>15</v>
      </c>
      <c r="F15" s="531" t="s">
        <v>1037</v>
      </c>
      <c r="G15" s="531" t="s">
        <v>1037</v>
      </c>
      <c r="H15" s="39"/>
      <c r="I15" s="30"/>
      <c r="R15" s="346"/>
      <c r="S15" s="346" t="s">
        <v>551</v>
      </c>
      <c r="T15" s="346"/>
      <c r="U15" s="346">
        <v>2</v>
      </c>
      <c r="V15" s="346">
        <v>42</v>
      </c>
      <c r="W15" s="346" t="s">
        <v>1037</v>
      </c>
      <c r="X15" s="346" t="s">
        <v>1037</v>
      </c>
    </row>
    <row r="16" spans="1:24" ht="19.5" customHeight="1">
      <c r="A16" s="312"/>
      <c r="B16" s="789" t="s">
        <v>558</v>
      </c>
      <c r="C16" s="315"/>
      <c r="D16" s="546">
        <v>1</v>
      </c>
      <c r="E16" s="531">
        <v>24</v>
      </c>
      <c r="F16" s="532" t="s">
        <v>1037</v>
      </c>
      <c r="G16" s="532" t="s">
        <v>1037</v>
      </c>
      <c r="H16" s="39"/>
      <c r="I16" s="30"/>
      <c r="R16" s="346"/>
      <c r="S16" s="346" t="s">
        <v>552</v>
      </c>
      <c r="T16" s="346"/>
      <c r="U16" s="346">
        <v>2</v>
      </c>
      <c r="V16" s="346">
        <v>19</v>
      </c>
      <c r="W16" s="346" t="s">
        <v>1037</v>
      </c>
      <c r="X16" s="346" t="s">
        <v>1037</v>
      </c>
    </row>
    <row r="17" spans="1:24" s="307" customFormat="1" ht="19.5" customHeight="1">
      <c r="A17" s="312"/>
      <c r="B17" s="789" t="s">
        <v>559</v>
      </c>
      <c r="C17" s="315"/>
      <c r="D17" s="547">
        <v>1</v>
      </c>
      <c r="E17" s="531">
        <v>3</v>
      </c>
      <c r="F17" s="531" t="s">
        <v>1037</v>
      </c>
      <c r="G17" s="531" t="s">
        <v>1037</v>
      </c>
      <c r="H17" s="183"/>
      <c r="I17" s="209"/>
      <c r="R17" s="346"/>
      <c r="S17" s="346" t="s">
        <v>553</v>
      </c>
      <c r="T17" s="346"/>
      <c r="U17" s="346">
        <v>1</v>
      </c>
      <c r="V17" s="346">
        <v>11</v>
      </c>
      <c r="W17" s="346" t="s">
        <v>1037</v>
      </c>
      <c r="X17" s="346" t="s">
        <v>1037</v>
      </c>
    </row>
    <row r="18" spans="1:24" ht="19.5" customHeight="1">
      <c r="A18" s="312"/>
      <c r="B18" s="789" t="s">
        <v>561</v>
      </c>
      <c r="C18" s="315"/>
      <c r="D18" s="546">
        <v>22</v>
      </c>
      <c r="E18" s="531">
        <v>492</v>
      </c>
      <c r="F18" s="532">
        <v>839196</v>
      </c>
      <c r="G18" s="532">
        <v>482501</v>
      </c>
      <c r="H18" s="39"/>
      <c r="I18" s="30"/>
      <c r="R18" s="346"/>
      <c r="S18" s="346" t="s">
        <v>554</v>
      </c>
      <c r="T18" s="346"/>
      <c r="U18" s="346">
        <v>0</v>
      </c>
      <c r="V18" s="346">
        <v>0</v>
      </c>
      <c r="W18" s="346">
        <v>0</v>
      </c>
      <c r="X18" s="346">
        <v>0</v>
      </c>
    </row>
    <row r="19" spans="1:24" ht="19.5" customHeight="1">
      <c r="A19" s="312"/>
      <c r="B19" s="789" t="s">
        <v>562</v>
      </c>
      <c r="C19" s="315"/>
      <c r="D19" s="547">
        <v>3</v>
      </c>
      <c r="E19" s="531">
        <v>70</v>
      </c>
      <c r="F19" s="531">
        <v>230271</v>
      </c>
      <c r="G19" s="531">
        <v>113361</v>
      </c>
      <c r="H19" s="39"/>
      <c r="I19" s="30"/>
      <c r="R19" s="346"/>
      <c r="S19" s="346" t="s">
        <v>1468</v>
      </c>
      <c r="T19" s="346"/>
      <c r="U19" s="346">
        <v>8</v>
      </c>
      <c r="V19" s="346">
        <v>228</v>
      </c>
      <c r="W19" s="346">
        <v>466462</v>
      </c>
      <c r="X19" s="346">
        <v>161614</v>
      </c>
    </row>
    <row r="20" spans="1:24" ht="19.5" customHeight="1">
      <c r="A20" s="312"/>
      <c r="B20" s="789" t="s">
        <v>563</v>
      </c>
      <c r="C20" s="315"/>
      <c r="D20" s="546">
        <v>16</v>
      </c>
      <c r="E20" s="532">
        <v>227</v>
      </c>
      <c r="F20" s="532">
        <v>681806</v>
      </c>
      <c r="G20" s="532">
        <v>404567</v>
      </c>
      <c r="H20" s="39"/>
      <c r="I20" s="30"/>
      <c r="R20" s="346"/>
      <c r="S20" s="346" t="s">
        <v>556</v>
      </c>
      <c r="T20" s="346"/>
      <c r="U20" s="346">
        <v>1</v>
      </c>
      <c r="V20" s="346">
        <v>15</v>
      </c>
      <c r="W20" s="346" t="s">
        <v>1037</v>
      </c>
      <c r="X20" s="346" t="s">
        <v>1037</v>
      </c>
    </row>
    <row r="21" spans="1:24" ht="19.5" customHeight="1">
      <c r="A21" s="312"/>
      <c r="B21" s="789" t="s">
        <v>564</v>
      </c>
      <c r="C21" s="315"/>
      <c r="D21" s="546">
        <v>3</v>
      </c>
      <c r="E21" s="531">
        <v>50</v>
      </c>
      <c r="F21" s="531">
        <v>75836</v>
      </c>
      <c r="G21" s="531">
        <v>31402</v>
      </c>
      <c r="H21" s="39"/>
      <c r="I21" s="30"/>
      <c r="R21" s="346"/>
      <c r="S21" s="346" t="s">
        <v>557</v>
      </c>
      <c r="T21" s="346"/>
      <c r="U21" s="346">
        <v>0</v>
      </c>
      <c r="V21" s="346">
        <v>0</v>
      </c>
      <c r="W21" s="346">
        <v>0</v>
      </c>
      <c r="X21" s="346">
        <v>0</v>
      </c>
    </row>
    <row r="22" spans="1:24" ht="19.5" customHeight="1">
      <c r="A22" s="312"/>
      <c r="B22" s="789" t="s">
        <v>565</v>
      </c>
      <c r="C22" s="315"/>
      <c r="D22" s="546">
        <v>1</v>
      </c>
      <c r="E22" s="531">
        <v>250</v>
      </c>
      <c r="F22" s="531" t="s">
        <v>1037</v>
      </c>
      <c r="G22" s="531" t="s">
        <v>1037</v>
      </c>
      <c r="H22" s="39"/>
      <c r="I22" s="30"/>
      <c r="R22" s="346"/>
      <c r="S22" s="346" t="s">
        <v>558</v>
      </c>
      <c r="T22" s="346"/>
      <c r="U22" s="346">
        <v>1</v>
      </c>
      <c r="V22" s="346">
        <v>24</v>
      </c>
      <c r="W22" s="346" t="s">
        <v>1037</v>
      </c>
      <c r="X22" s="346" t="s">
        <v>1037</v>
      </c>
    </row>
    <row r="23" spans="1:24" ht="19.5" customHeight="1">
      <c r="A23" s="312"/>
      <c r="B23" s="789" t="s">
        <v>566</v>
      </c>
      <c r="C23" s="315"/>
      <c r="D23" s="546">
        <v>9</v>
      </c>
      <c r="E23" s="531">
        <v>194</v>
      </c>
      <c r="F23" s="531">
        <v>458334</v>
      </c>
      <c r="G23" s="531">
        <v>164198</v>
      </c>
      <c r="H23" s="39"/>
      <c r="I23" s="30"/>
      <c r="R23" s="346"/>
      <c r="S23" s="346" t="s">
        <v>559</v>
      </c>
      <c r="T23" s="346"/>
      <c r="U23" s="346">
        <v>0</v>
      </c>
      <c r="V23" s="346">
        <v>0</v>
      </c>
      <c r="W23" s="346">
        <v>0</v>
      </c>
      <c r="X23" s="346">
        <v>0</v>
      </c>
    </row>
    <row r="24" spans="1:24" ht="19.5" customHeight="1">
      <c r="A24" s="312"/>
      <c r="B24" s="789" t="s">
        <v>567</v>
      </c>
      <c r="C24" s="315"/>
      <c r="D24" s="546">
        <v>2</v>
      </c>
      <c r="E24" s="531">
        <v>248</v>
      </c>
      <c r="F24" s="532" t="s">
        <v>1037</v>
      </c>
      <c r="G24" s="532" t="s">
        <v>1037</v>
      </c>
      <c r="H24" s="39"/>
      <c r="I24" s="30"/>
      <c r="R24" s="346"/>
      <c r="S24" s="346" t="s">
        <v>560</v>
      </c>
      <c r="T24" s="346"/>
      <c r="U24" s="346" t="s">
        <v>930</v>
      </c>
      <c r="V24" s="346" t="s">
        <v>930</v>
      </c>
      <c r="W24" s="346" t="s">
        <v>1037</v>
      </c>
      <c r="X24" s="346" t="s">
        <v>1037</v>
      </c>
    </row>
    <row r="25" spans="1:24" ht="19.5" customHeight="1">
      <c r="A25" s="312"/>
      <c r="B25" s="789" t="s">
        <v>568</v>
      </c>
      <c r="C25" s="315"/>
      <c r="D25" s="546">
        <v>13</v>
      </c>
      <c r="E25" s="531">
        <v>1141</v>
      </c>
      <c r="F25" s="532">
        <v>3982325</v>
      </c>
      <c r="G25" s="532">
        <v>968358</v>
      </c>
      <c r="H25" s="39"/>
      <c r="I25" s="30"/>
      <c r="R25" s="346"/>
      <c r="S25" s="346" t="s">
        <v>561</v>
      </c>
      <c r="T25" s="346"/>
      <c r="U25" s="346">
        <v>20</v>
      </c>
      <c r="V25" s="346">
        <v>522</v>
      </c>
      <c r="W25" s="346">
        <v>846031</v>
      </c>
      <c r="X25" s="346">
        <v>492538</v>
      </c>
    </row>
    <row r="26" spans="1:24" ht="19.5" customHeight="1">
      <c r="A26" s="678"/>
      <c r="B26" s="316" t="s">
        <v>363</v>
      </c>
      <c r="C26" s="317"/>
      <c r="D26" s="796">
        <v>7</v>
      </c>
      <c r="E26" s="797">
        <v>160</v>
      </c>
      <c r="F26" s="797">
        <v>121705</v>
      </c>
      <c r="G26" s="797">
        <v>78258</v>
      </c>
      <c r="H26" s="39"/>
      <c r="I26" s="30"/>
      <c r="R26" s="346"/>
      <c r="S26" s="346" t="s">
        <v>562</v>
      </c>
      <c r="T26" s="346"/>
      <c r="U26" s="346">
        <v>3</v>
      </c>
      <c r="V26" s="346">
        <v>69</v>
      </c>
      <c r="W26" s="346">
        <v>229356</v>
      </c>
      <c r="X26" s="346">
        <v>121662</v>
      </c>
    </row>
    <row r="27" spans="1:24" ht="19.5" customHeight="1">
      <c r="A27" s="30"/>
      <c r="B27" s="195"/>
      <c r="C27" s="195"/>
      <c r="D27" s="202"/>
      <c r="E27" s="205"/>
      <c r="F27" s="205"/>
      <c r="G27" s="198" t="s">
        <v>1478</v>
      </c>
      <c r="H27" s="39"/>
      <c r="I27" s="30"/>
      <c r="R27" s="346"/>
      <c r="S27" s="346" t="s">
        <v>563</v>
      </c>
      <c r="T27" s="346"/>
      <c r="U27" s="346">
        <v>9</v>
      </c>
      <c r="V27" s="346">
        <v>207</v>
      </c>
      <c r="W27" s="346">
        <v>750446</v>
      </c>
      <c r="X27" s="346">
        <v>389555</v>
      </c>
    </row>
    <row r="28" spans="1:24" ht="19.5" customHeight="1">
      <c r="A28" s="175" t="s">
        <v>1476</v>
      </c>
      <c r="B28" s="15"/>
      <c r="C28" s="15"/>
      <c r="H28" s="39"/>
      <c r="I28" s="30"/>
      <c r="R28" s="346"/>
      <c r="S28" s="346" t="s">
        <v>564</v>
      </c>
      <c r="T28" s="346"/>
      <c r="U28" s="346">
        <v>2</v>
      </c>
      <c r="V28" s="346">
        <v>47</v>
      </c>
      <c r="W28" s="346" t="s">
        <v>1037</v>
      </c>
      <c r="X28" s="346" t="s">
        <v>1037</v>
      </c>
    </row>
    <row r="29" spans="1:24" ht="19.5" customHeight="1">
      <c r="A29" s="175"/>
      <c r="B29" s="592" t="s">
        <v>1477</v>
      </c>
      <c r="H29" s="39"/>
      <c r="I29" s="30"/>
      <c r="R29" s="346"/>
      <c r="S29" s="346" t="s">
        <v>565</v>
      </c>
      <c r="T29" s="346"/>
      <c r="U29" s="346">
        <v>2</v>
      </c>
      <c r="V29" s="346">
        <v>471</v>
      </c>
      <c r="W29" s="346" t="s">
        <v>1037</v>
      </c>
      <c r="X29" s="346" t="s">
        <v>1037</v>
      </c>
    </row>
    <row r="30" spans="1:24" ht="19.5" customHeight="1">
      <c r="A30" s="142"/>
      <c r="H30" s="39"/>
      <c r="I30" s="30"/>
      <c r="R30" s="346"/>
      <c r="S30" s="346" t="s">
        <v>566</v>
      </c>
      <c r="T30" s="346"/>
      <c r="U30" s="346">
        <v>8</v>
      </c>
      <c r="V30" s="346">
        <v>183</v>
      </c>
      <c r="W30" s="346">
        <v>417183</v>
      </c>
      <c r="X30" s="346">
        <v>167324</v>
      </c>
    </row>
    <row r="31" spans="1:24" ht="19.5" customHeight="1">
      <c r="A31" s="142"/>
      <c r="H31" s="39"/>
      <c r="I31" s="30"/>
      <c r="R31" s="346"/>
      <c r="S31" s="346" t="s">
        <v>567</v>
      </c>
      <c r="T31" s="346"/>
      <c r="U31" s="346">
        <v>1</v>
      </c>
      <c r="V31" s="346">
        <v>54</v>
      </c>
      <c r="W31" s="346" t="s">
        <v>1037</v>
      </c>
      <c r="X31" s="346" t="s">
        <v>1037</v>
      </c>
    </row>
    <row r="32" spans="1:24" ht="19.5" customHeight="1">
      <c r="A32" s="142"/>
      <c r="H32" s="39"/>
      <c r="I32" s="30"/>
      <c r="R32" s="346"/>
      <c r="S32" s="346" t="s">
        <v>568</v>
      </c>
      <c r="T32" s="346"/>
      <c r="U32" s="346">
        <v>10</v>
      </c>
      <c r="V32" s="346">
        <v>1051</v>
      </c>
      <c r="W32" s="346">
        <v>4239018</v>
      </c>
      <c r="X32" s="346">
        <v>1189839</v>
      </c>
    </row>
    <row r="33" spans="1:24" ht="19.5" customHeight="1">
      <c r="A33" s="142"/>
      <c r="H33" s="39"/>
      <c r="I33" s="30"/>
      <c r="R33" s="346"/>
      <c r="S33" s="346" t="s">
        <v>363</v>
      </c>
      <c r="T33" s="346"/>
      <c r="U33" s="346">
        <v>2</v>
      </c>
      <c r="V33" s="346">
        <v>63</v>
      </c>
      <c r="W33" s="346" t="s">
        <v>1037</v>
      </c>
      <c r="X33" s="346" t="s">
        <v>1037</v>
      </c>
    </row>
    <row r="34" spans="1:24" ht="19.5" customHeight="1">
      <c r="A34" s="142"/>
      <c r="H34" s="39"/>
      <c r="I34" s="30"/>
      <c r="R34" s="346"/>
      <c r="S34" s="346"/>
      <c r="T34" s="346"/>
      <c r="U34" s="346"/>
      <c r="V34" s="346"/>
      <c r="W34" s="346"/>
      <c r="X34" s="346" t="s">
        <v>1356</v>
      </c>
    </row>
    <row r="35" spans="1:24" s="142" customFormat="1" ht="19.5" customHeight="1">
      <c r="B35" s="300"/>
      <c r="C35" s="300"/>
      <c r="D35" s="301"/>
      <c r="E35" s="301"/>
      <c r="F35" s="301"/>
      <c r="G35" s="154"/>
      <c r="H35" s="147"/>
      <c r="I35" s="300"/>
      <c r="J35" s="300"/>
      <c r="R35" s="154" t="s">
        <v>963</v>
      </c>
      <c r="S35" s="154"/>
      <c r="T35" s="154"/>
      <c r="U35" s="154"/>
      <c r="V35" s="154"/>
      <c r="W35" s="154"/>
      <c r="X35" s="154"/>
    </row>
    <row r="36" spans="1:24" s="142" customFormat="1" ht="22.5" customHeight="1">
      <c r="B36" s="300"/>
      <c r="C36" s="300"/>
      <c r="D36" s="301"/>
      <c r="E36" s="301"/>
      <c r="F36" s="301"/>
      <c r="G36" s="154"/>
      <c r="H36" s="147"/>
      <c r="I36" s="300"/>
      <c r="J36" s="300"/>
      <c r="R36" s="154"/>
      <c r="S36" s="154" t="s">
        <v>1363</v>
      </c>
      <c r="T36" s="154"/>
      <c r="U36" s="154"/>
      <c r="V36" s="154"/>
      <c r="W36" s="154"/>
      <c r="X36" s="154"/>
    </row>
    <row r="37" spans="1:24" s="142" customFormat="1" ht="22.5" customHeight="1">
      <c r="A37" s="300"/>
      <c r="B37" s="300"/>
      <c r="C37" s="300"/>
      <c r="D37" s="301"/>
      <c r="E37" s="301"/>
      <c r="F37" s="301"/>
      <c r="G37" s="154"/>
      <c r="H37" s="147"/>
      <c r="I37" s="300"/>
      <c r="J37" s="300"/>
      <c r="R37" s="154"/>
      <c r="S37" s="154" t="s">
        <v>1469</v>
      </c>
      <c r="T37" s="154"/>
      <c r="U37" s="154"/>
      <c r="V37" s="154"/>
      <c r="W37" s="154"/>
      <c r="X37" s="154"/>
    </row>
    <row r="38" spans="1:24" s="142" customFormat="1" ht="19.5" customHeight="1">
      <c r="A38" s="300"/>
      <c r="B38" s="300"/>
      <c r="C38" s="300"/>
      <c r="D38" s="301"/>
      <c r="E38" s="301"/>
      <c r="F38" s="301"/>
      <c r="G38" s="154"/>
      <c r="H38" s="147"/>
      <c r="I38" s="300"/>
      <c r="J38" s="300"/>
      <c r="R38" s="154"/>
      <c r="S38" s="154" t="s">
        <v>1366</v>
      </c>
      <c r="T38" s="154"/>
      <c r="U38" s="154"/>
      <c r="V38" s="154"/>
      <c r="W38" s="154"/>
      <c r="X38" s="154"/>
    </row>
    <row r="39" spans="1:24" s="142" customFormat="1" ht="19.5" customHeight="1">
      <c r="A39" s="300"/>
      <c r="B39" s="300"/>
      <c r="C39" s="300"/>
      <c r="D39" s="301"/>
      <c r="E39" s="301"/>
      <c r="F39" s="301"/>
      <c r="G39" s="154"/>
      <c r="H39" s="147"/>
      <c r="I39" s="300"/>
      <c r="J39" s="300"/>
      <c r="R39" s="154"/>
      <c r="S39" s="154" t="s">
        <v>1362</v>
      </c>
      <c r="T39" s="154"/>
      <c r="U39" s="154"/>
      <c r="V39" s="154"/>
      <c r="W39" s="154"/>
      <c r="X39" s="154"/>
    </row>
    <row r="40" spans="1:24" s="142" customFormat="1" ht="19.5" customHeight="1">
      <c r="A40" s="300"/>
      <c r="B40" s="300"/>
      <c r="C40" s="300"/>
      <c r="D40" s="301"/>
      <c r="E40" s="301"/>
      <c r="F40" s="301"/>
      <c r="G40" s="154"/>
      <c r="H40" s="147"/>
      <c r="I40" s="300"/>
      <c r="J40" s="300"/>
    </row>
    <row r="41" spans="1:24" s="142" customFormat="1" ht="24" customHeight="1">
      <c r="A41" s="300"/>
      <c r="B41" s="300"/>
      <c r="C41" s="300"/>
      <c r="D41" s="301"/>
      <c r="E41" s="301"/>
      <c r="F41" s="301"/>
      <c r="G41" s="154"/>
      <c r="H41" s="147"/>
      <c r="I41" s="300"/>
      <c r="J41" s="300"/>
    </row>
    <row r="42" spans="1:24" s="142" customFormat="1" ht="24" customHeight="1">
      <c r="A42" s="300"/>
      <c r="B42" s="300"/>
      <c r="C42" s="300"/>
      <c r="D42" s="301"/>
      <c r="E42" s="301"/>
      <c r="F42" s="301"/>
      <c r="G42" s="154"/>
      <c r="H42" s="147"/>
      <c r="I42" s="300"/>
      <c r="J42" s="300"/>
    </row>
    <row r="43" spans="1:24" s="142" customFormat="1" ht="24" customHeight="1">
      <c r="A43" s="300"/>
      <c r="B43" s="300"/>
      <c r="C43" s="300"/>
      <c r="D43" s="301"/>
      <c r="E43" s="301"/>
      <c r="F43" s="301"/>
      <c r="G43" s="154"/>
      <c r="H43" s="147"/>
      <c r="I43" s="300"/>
      <c r="J43" s="300"/>
    </row>
    <row r="44" spans="1:24" s="142" customFormat="1" ht="24" customHeight="1">
      <c r="A44" s="300"/>
      <c r="B44" s="300"/>
      <c r="C44" s="300"/>
      <c r="D44" s="301"/>
      <c r="E44" s="301"/>
      <c r="F44" s="301"/>
      <c r="G44" s="154"/>
      <c r="H44" s="147"/>
      <c r="I44" s="300"/>
      <c r="J44" s="300"/>
    </row>
    <row r="45" spans="1:24" s="142" customFormat="1" ht="24" customHeight="1">
      <c r="A45" s="300"/>
      <c r="B45" s="300"/>
      <c r="C45" s="300"/>
      <c r="D45" s="301"/>
      <c r="E45" s="301"/>
      <c r="F45" s="301"/>
      <c r="G45" s="154"/>
      <c r="H45" s="147"/>
      <c r="I45" s="300"/>
      <c r="J45" s="300"/>
    </row>
    <row r="46" spans="1:24" s="142" customFormat="1" ht="24" customHeight="1">
      <c r="A46" s="300"/>
      <c r="B46" s="300"/>
      <c r="C46" s="300"/>
      <c r="D46" s="301"/>
      <c r="E46" s="301"/>
      <c r="F46" s="301"/>
      <c r="G46" s="154"/>
      <c r="H46" s="147"/>
      <c r="I46" s="300"/>
      <c r="J46" s="300"/>
    </row>
    <row r="47" spans="1:24" ht="24" customHeight="1"/>
    <row r="48" spans="1:24" ht="24" customHeight="1"/>
    <row r="49" ht="24" customHeight="1"/>
  </sheetData>
  <mergeCells count="1">
    <mergeCell ref="A4:C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K31"/>
  <sheetViews>
    <sheetView view="pageBreakPreview" zoomScaleNormal="100" zoomScaleSheetLayoutView="100" workbookViewId="0">
      <selection activeCell="O25" sqref="O25:O26"/>
    </sheetView>
  </sheetViews>
  <sheetFormatPr defaultRowHeight="13.5"/>
  <cols>
    <col min="1" max="1" width="2.125" style="9" customWidth="1"/>
    <col min="2" max="2" width="15.625" style="9" customWidth="1"/>
    <col min="3" max="3" width="2.125" style="9" customWidth="1"/>
    <col min="4" max="5" width="10.625" style="48" customWidth="1"/>
    <col min="6" max="7" width="18.125" style="48" customWidth="1"/>
    <col min="8" max="8" width="6" style="142" customWidth="1"/>
    <col min="9" max="9" width="10.125" style="147" customWidth="1"/>
    <col min="10" max="10" width="6" style="9" customWidth="1"/>
    <col min="11" max="16384" width="9" style="9"/>
  </cols>
  <sheetData>
    <row r="1" spans="1:11" ht="28.5" customHeight="1"/>
    <row r="2" spans="1:11" ht="17.25" customHeight="1">
      <c r="B2" s="9" t="s">
        <v>1370</v>
      </c>
    </row>
    <row r="3" spans="1:11" s="148" customFormat="1" ht="17.25" customHeight="1">
      <c r="D3" s="49"/>
      <c r="E3" s="49"/>
      <c r="F3" s="160"/>
      <c r="G3" s="48" t="s">
        <v>1369</v>
      </c>
      <c r="H3" s="149"/>
      <c r="I3" s="150"/>
    </row>
    <row r="4" spans="1:11" ht="36" customHeight="1">
      <c r="A4" s="762"/>
      <c r="B4" s="755" t="s">
        <v>539</v>
      </c>
      <c r="C4" s="188"/>
      <c r="D4" s="756" t="s">
        <v>518</v>
      </c>
      <c r="E4" s="764" t="s">
        <v>519</v>
      </c>
      <c r="F4" s="763" t="s">
        <v>1487</v>
      </c>
      <c r="G4" s="765" t="s">
        <v>1387</v>
      </c>
      <c r="H4" s="143"/>
      <c r="I4" s="113"/>
      <c r="J4" s="112"/>
    </row>
    <row r="5" spans="1:11" s="174" customFormat="1" ht="19.5" customHeight="1">
      <c r="A5" s="760"/>
      <c r="B5" s="176" t="s">
        <v>82</v>
      </c>
      <c r="C5" s="761"/>
      <c r="D5" s="319">
        <v>78</v>
      </c>
      <c r="E5" s="319">
        <v>3979</v>
      </c>
      <c r="F5" s="319">
        <v>9844984</v>
      </c>
      <c r="G5" s="319">
        <v>3709397</v>
      </c>
      <c r="H5" s="171"/>
      <c r="I5" s="172"/>
      <c r="J5" s="173"/>
    </row>
    <row r="6" spans="1:11" ht="19.5" customHeight="1">
      <c r="A6" s="55"/>
      <c r="B6" s="176"/>
      <c r="C6" s="168"/>
      <c r="D6" s="211"/>
      <c r="E6" s="211"/>
      <c r="F6" s="211"/>
      <c r="G6" s="211"/>
      <c r="H6" s="32"/>
      <c r="I6" s="39" t="s">
        <v>1435</v>
      </c>
      <c r="J6" s="13"/>
    </row>
    <row r="7" spans="1:11" ht="19.5" customHeight="1">
      <c r="A7" s="55"/>
      <c r="B7" s="146" t="s">
        <v>571</v>
      </c>
      <c r="C7" s="177"/>
      <c r="D7" s="211">
        <v>23</v>
      </c>
      <c r="E7" s="211">
        <v>146</v>
      </c>
      <c r="F7" s="211">
        <v>258388</v>
      </c>
      <c r="G7" s="211">
        <v>115391</v>
      </c>
      <c r="H7" s="32"/>
      <c r="I7" s="778" t="s">
        <v>1434</v>
      </c>
      <c r="J7" s="13"/>
    </row>
    <row r="8" spans="1:11" s="185" customFormat="1" ht="19.5" customHeight="1">
      <c r="A8" s="180"/>
      <c r="B8" s="146" t="s">
        <v>543</v>
      </c>
      <c r="C8" s="181"/>
      <c r="D8" s="211">
        <v>24</v>
      </c>
      <c r="E8" s="211">
        <v>355</v>
      </c>
      <c r="F8" s="211">
        <v>702912</v>
      </c>
      <c r="G8" s="211">
        <v>350610</v>
      </c>
      <c r="H8" s="182"/>
      <c r="I8" s="779" t="s">
        <v>1436</v>
      </c>
      <c r="J8" s="184"/>
    </row>
    <row r="9" spans="1:11" ht="19.5" customHeight="1">
      <c r="A9" s="55"/>
      <c r="B9" s="146" t="s">
        <v>544</v>
      </c>
      <c r="C9" s="177"/>
      <c r="D9" s="211">
        <v>6</v>
      </c>
      <c r="E9" s="211">
        <v>148</v>
      </c>
      <c r="F9" s="211">
        <v>446129</v>
      </c>
      <c r="G9" s="211">
        <v>263467</v>
      </c>
      <c r="H9" s="32"/>
      <c r="I9" s="39"/>
      <c r="J9" s="13"/>
    </row>
    <row r="10" spans="1:11" ht="19.5" customHeight="1">
      <c r="A10" s="55"/>
      <c r="B10" s="146" t="s">
        <v>572</v>
      </c>
      <c r="C10" s="177"/>
      <c r="D10" s="211">
        <v>11</v>
      </c>
      <c r="E10" s="211">
        <v>413</v>
      </c>
      <c r="F10" s="211">
        <v>1047785</v>
      </c>
      <c r="G10" s="211">
        <v>514073</v>
      </c>
      <c r="H10" s="32"/>
      <c r="I10" s="39" t="s">
        <v>1486</v>
      </c>
      <c r="J10" s="13"/>
    </row>
    <row r="11" spans="1:11" ht="19.5" customHeight="1">
      <c r="A11" s="55"/>
      <c r="B11" s="146" t="s">
        <v>573</v>
      </c>
      <c r="C11" s="177"/>
      <c r="D11" s="211">
        <v>6</v>
      </c>
      <c r="E11" s="211">
        <v>400</v>
      </c>
      <c r="F11" s="211">
        <v>915095</v>
      </c>
      <c r="G11" s="211">
        <v>244434</v>
      </c>
      <c r="H11" s="32"/>
      <c r="I11" s="39"/>
      <c r="J11" s="13"/>
    </row>
    <row r="12" spans="1:11" ht="19.5" customHeight="1">
      <c r="A12" s="55"/>
      <c r="B12" s="146" t="s">
        <v>574</v>
      </c>
      <c r="C12" s="177"/>
      <c r="D12" s="211">
        <v>4</v>
      </c>
      <c r="E12" s="211">
        <v>577</v>
      </c>
      <c r="F12" s="256">
        <v>875552</v>
      </c>
      <c r="G12" s="211">
        <v>530231</v>
      </c>
      <c r="H12" s="32"/>
      <c r="I12" s="39"/>
      <c r="J12" s="13"/>
    </row>
    <row r="13" spans="1:11" ht="19.5" customHeight="1">
      <c r="A13" s="55"/>
      <c r="B13" s="146" t="s">
        <v>575</v>
      </c>
      <c r="C13" s="177"/>
      <c r="D13" s="256">
        <v>1</v>
      </c>
      <c r="E13" s="256">
        <v>286</v>
      </c>
      <c r="F13" s="256" t="s">
        <v>1037</v>
      </c>
      <c r="G13" s="256" t="s">
        <v>1037</v>
      </c>
      <c r="H13" s="32"/>
      <c r="I13" s="39"/>
      <c r="J13" s="13"/>
    </row>
    <row r="14" spans="1:11" ht="19.5" customHeight="1">
      <c r="A14" s="55"/>
      <c r="B14" s="146" t="s">
        <v>576</v>
      </c>
      <c r="C14" s="177"/>
      <c r="D14" s="256">
        <v>2</v>
      </c>
      <c r="E14" s="547">
        <v>892</v>
      </c>
      <c r="F14" s="256" t="s">
        <v>1037</v>
      </c>
      <c r="G14" s="256" t="s">
        <v>1037</v>
      </c>
      <c r="H14" s="32"/>
      <c r="I14" s="39"/>
      <c r="J14" s="13"/>
    </row>
    <row r="15" spans="1:11" ht="19.5" customHeight="1">
      <c r="A15" s="62"/>
      <c r="B15" s="178" t="s">
        <v>577</v>
      </c>
      <c r="C15" s="179"/>
      <c r="D15" s="212">
        <v>1</v>
      </c>
      <c r="E15" s="212">
        <v>762</v>
      </c>
      <c r="F15" s="257" t="s">
        <v>1037</v>
      </c>
      <c r="G15" s="257" t="s">
        <v>1037</v>
      </c>
      <c r="H15" s="32"/>
      <c r="I15" s="39"/>
      <c r="J15" s="13"/>
    </row>
    <row r="16" spans="1:11" s="142" customFormat="1" ht="19.5" customHeight="1">
      <c r="B16" s="13"/>
      <c r="C16" s="13"/>
      <c r="D16" s="48"/>
      <c r="E16" s="48"/>
      <c r="F16" s="48"/>
      <c r="G16" s="144" t="s">
        <v>1368</v>
      </c>
      <c r="I16" s="147"/>
      <c r="J16" s="9"/>
      <c r="K16" s="9"/>
    </row>
    <row r="17" spans="1:11" s="142" customFormat="1" ht="19.5" customHeight="1">
      <c r="B17" s="14"/>
      <c r="C17" s="14"/>
      <c r="D17" s="48"/>
      <c r="E17" s="48"/>
      <c r="F17" s="48"/>
      <c r="G17" s="48"/>
      <c r="I17" s="147"/>
      <c r="J17" s="9"/>
      <c r="K17" s="9"/>
    </row>
    <row r="18" spans="1:11" s="142" customFormat="1" ht="19.5" customHeight="1">
      <c r="A18" s="175" t="s">
        <v>570</v>
      </c>
      <c r="B18" s="14"/>
      <c r="C18" s="14"/>
      <c r="D18" s="48"/>
      <c r="E18" s="48"/>
      <c r="F18" s="48"/>
      <c r="G18" s="48"/>
      <c r="I18" s="147"/>
      <c r="J18" s="9"/>
      <c r="K18" s="9"/>
    </row>
    <row r="19" spans="1:11" s="142" customFormat="1" ht="19.5" customHeight="1">
      <c r="B19" s="175" t="s">
        <v>1260</v>
      </c>
      <c r="C19" s="18"/>
      <c r="D19" s="48"/>
      <c r="E19" s="48"/>
      <c r="F19" s="48"/>
      <c r="G19" s="48"/>
      <c r="I19" s="147"/>
      <c r="J19" s="9"/>
      <c r="K19" s="9"/>
    </row>
    <row r="20" spans="1:11" s="142" customFormat="1" ht="19.5" customHeight="1">
      <c r="A20" s="175"/>
      <c r="B20" s="175" t="s">
        <v>1365</v>
      </c>
      <c r="C20" s="9"/>
      <c r="D20" s="48"/>
      <c r="E20" s="48"/>
      <c r="F20" s="48"/>
      <c r="G20" s="48"/>
      <c r="I20" s="147"/>
      <c r="J20" s="9"/>
      <c r="K20" s="9"/>
    </row>
    <row r="21" spans="1:11" s="142" customFormat="1" ht="19.5" customHeight="1">
      <c r="A21" s="175"/>
      <c r="B21" s="175"/>
      <c r="C21" s="9"/>
      <c r="D21" s="48"/>
      <c r="E21" s="48"/>
      <c r="F21" s="48"/>
      <c r="G21" s="48"/>
      <c r="I21" s="147"/>
      <c r="J21" s="9"/>
      <c r="K21" s="9"/>
    </row>
    <row r="22" spans="1:11" s="142" customFormat="1" ht="19.5" customHeight="1">
      <c r="B22" s="9"/>
      <c r="C22" s="9"/>
      <c r="D22" s="48"/>
      <c r="E22" s="48"/>
      <c r="F22" s="48"/>
      <c r="G22" s="48"/>
      <c r="I22" s="147"/>
      <c r="J22" s="9"/>
      <c r="K22" s="9"/>
    </row>
    <row r="23" spans="1:11" s="142" customFormat="1" ht="24" customHeight="1">
      <c r="B23" s="9"/>
      <c r="C23" s="9"/>
      <c r="D23" s="48"/>
      <c r="E23" s="48"/>
      <c r="F23" s="48"/>
      <c r="G23" s="48"/>
      <c r="I23" s="147"/>
      <c r="J23" s="9"/>
      <c r="K23" s="9"/>
    </row>
    <row r="24" spans="1:11" s="142" customFormat="1" ht="24" customHeight="1">
      <c r="B24" s="9"/>
      <c r="C24" s="9"/>
      <c r="D24" s="48"/>
      <c r="E24" s="48"/>
      <c r="F24" s="48"/>
      <c r="G24" s="48"/>
      <c r="I24" s="147"/>
      <c r="J24" s="9"/>
      <c r="K24" s="9"/>
    </row>
    <row r="25" spans="1:11" s="142" customFormat="1" ht="24" customHeight="1">
      <c r="B25" s="9"/>
      <c r="C25" s="9"/>
      <c r="D25" s="48"/>
      <c r="E25" s="48"/>
      <c r="F25" s="48"/>
      <c r="G25" s="48"/>
      <c r="I25" s="147"/>
      <c r="J25" s="9"/>
      <c r="K25" s="9"/>
    </row>
    <row r="26" spans="1:11" s="142" customFormat="1" ht="24" customHeight="1">
      <c r="B26" s="9"/>
      <c r="C26" s="9"/>
      <c r="D26" s="48"/>
      <c r="E26" s="48"/>
      <c r="F26" s="48"/>
      <c r="G26" s="48"/>
      <c r="I26" s="147"/>
      <c r="J26" s="9"/>
      <c r="K26" s="9"/>
    </row>
    <row r="27" spans="1:11" s="142" customFormat="1" ht="24" customHeight="1">
      <c r="B27" s="9"/>
      <c r="C27" s="9"/>
      <c r="D27" s="48"/>
      <c r="E27" s="48"/>
      <c r="F27" s="48"/>
      <c r="G27" s="48"/>
      <c r="I27" s="147"/>
      <c r="J27" s="9"/>
      <c r="K27" s="9"/>
    </row>
    <row r="28" spans="1:11" s="142" customFormat="1" ht="24" customHeight="1">
      <c r="B28" s="9"/>
      <c r="C28" s="9"/>
      <c r="D28" s="48"/>
      <c r="E28" s="48"/>
      <c r="F28" s="48"/>
      <c r="G28" s="48"/>
      <c r="I28" s="147"/>
      <c r="J28" s="9"/>
      <c r="K28" s="9"/>
    </row>
    <row r="29" spans="1:11" ht="24" customHeight="1"/>
    <row r="30" spans="1:11" ht="24" customHeight="1"/>
    <row r="31" spans="1:11" ht="24" customHeight="1"/>
  </sheetData>
  <phoneticPr fontId="2"/>
  <hyperlinks>
    <hyperlink ref="I7" r:id="rId1" xr:uid="{A70F094E-C7B9-4C8B-8099-BFB61326393D}"/>
  </hyperlinks>
  <printOptions horizontalCentered="1"/>
  <pageMargins left="0.70866141732283472" right="0.31496062992125984" top="0.74803149606299213" bottom="0.74803149606299213" header="0.31496062992125984" footer="0.31496062992125984"/>
  <pageSetup paperSize="9" scale="97" orientation="portrait" r:id="rId2"/>
  <headerFooter scaleWithDoc="0"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
  <sheetViews>
    <sheetView view="pageBreakPreview" zoomScaleNormal="100" zoomScaleSheetLayoutView="100" workbookViewId="0">
      <selection activeCell="O25" sqref="O25:O26"/>
    </sheetView>
  </sheetViews>
  <sheetFormatPr defaultRowHeight="13.5"/>
  <cols>
    <col min="1" max="1" width="2.125" style="9" customWidth="1"/>
    <col min="2" max="2" width="15.625" style="9" customWidth="1"/>
    <col min="3" max="3" width="2.125" style="9" customWidth="1"/>
    <col min="4" max="5" width="15.625" style="48" customWidth="1"/>
    <col min="6" max="6" width="15.25" style="48" customWidth="1"/>
    <col min="7" max="7" width="15.25" style="142" customWidth="1"/>
    <col min="8" max="8" width="10.125" style="147" customWidth="1"/>
    <col min="9" max="9" width="6" style="9" customWidth="1"/>
    <col min="10" max="16384" width="9" style="9"/>
  </cols>
  <sheetData>
    <row r="1" spans="1:12" ht="28.5" customHeight="1">
      <c r="A1" s="9" t="s">
        <v>579</v>
      </c>
      <c r="B1" s="67"/>
    </row>
    <row r="2" spans="1:12" ht="17.25" customHeight="1">
      <c r="B2" s="9" t="s">
        <v>580</v>
      </c>
    </row>
    <row r="3" spans="1:12" s="148" customFormat="1" ht="17.25" customHeight="1">
      <c r="A3" s="196"/>
      <c r="B3" s="196"/>
      <c r="C3" s="196"/>
      <c r="D3" s="197"/>
      <c r="E3" s="197"/>
      <c r="F3" s="196"/>
      <c r="G3" s="198"/>
      <c r="H3" s="150"/>
      <c r="I3" s="564"/>
      <c r="J3" s="565" t="s">
        <v>1068</v>
      </c>
      <c r="K3" s="565" t="s">
        <v>1069</v>
      </c>
      <c r="L3" s="565" t="s">
        <v>1070</v>
      </c>
    </row>
    <row r="4" spans="1:12" ht="25.5" customHeight="1">
      <c r="A4" s="1136"/>
      <c r="B4" s="1136"/>
      <c r="C4" s="1136"/>
      <c r="D4" s="1227"/>
      <c r="E4" s="1228"/>
      <c r="F4" s="1229"/>
      <c r="G4" s="1229"/>
      <c r="H4" s="143"/>
      <c r="I4" s="566" t="s">
        <v>1071</v>
      </c>
      <c r="J4" s="567">
        <v>148</v>
      </c>
      <c r="K4" s="567">
        <v>144</v>
      </c>
      <c r="L4" s="567">
        <v>1300.7</v>
      </c>
    </row>
    <row r="5" spans="1:12" ht="22.5" customHeight="1">
      <c r="A5" s="1136"/>
      <c r="B5" s="1136"/>
      <c r="C5" s="1136"/>
      <c r="D5" s="1227"/>
      <c r="E5" s="1228"/>
      <c r="F5" s="199"/>
      <c r="G5" s="200"/>
      <c r="H5" s="143"/>
      <c r="I5" s="568" t="s">
        <v>1072</v>
      </c>
      <c r="J5" s="565">
        <v>160</v>
      </c>
      <c r="K5" s="565">
        <v>469</v>
      </c>
      <c r="L5" s="565">
        <v>3355.9</v>
      </c>
    </row>
    <row r="6" spans="1:12" s="185" customFormat="1" ht="22.5" customHeight="1">
      <c r="A6" s="191"/>
      <c r="B6" s="192"/>
      <c r="C6" s="191"/>
      <c r="D6" s="201"/>
      <c r="E6" s="201"/>
      <c r="F6" s="201"/>
      <c r="G6" s="201"/>
      <c r="H6" s="190"/>
      <c r="I6" s="568" t="s">
        <v>1073</v>
      </c>
      <c r="J6" s="565">
        <v>178</v>
      </c>
      <c r="K6" s="565">
        <v>532</v>
      </c>
      <c r="L6" s="565">
        <v>2532.5</v>
      </c>
    </row>
    <row r="7" spans="1:12" ht="22.5" customHeight="1">
      <c r="A7" s="112"/>
      <c r="B7" s="193"/>
      <c r="C7" s="112"/>
      <c r="D7" s="202"/>
      <c r="E7" s="202"/>
      <c r="F7" s="202"/>
      <c r="G7" s="202"/>
      <c r="H7" s="143"/>
      <c r="I7" s="568" t="s">
        <v>1074</v>
      </c>
      <c r="J7" s="565">
        <v>206</v>
      </c>
      <c r="K7" s="565">
        <v>705</v>
      </c>
      <c r="L7" s="565">
        <v>8993</v>
      </c>
    </row>
    <row r="8" spans="1:12" ht="22.5" customHeight="1">
      <c r="A8" s="112"/>
      <c r="B8" s="193"/>
      <c r="C8" s="112"/>
      <c r="D8" s="202"/>
      <c r="E8" s="202"/>
      <c r="F8" s="202"/>
      <c r="G8" s="202"/>
      <c r="H8" s="143"/>
      <c r="I8" s="568" t="s">
        <v>1075</v>
      </c>
      <c r="J8" s="565">
        <v>254</v>
      </c>
      <c r="K8" s="565">
        <v>860</v>
      </c>
      <c r="L8" s="565">
        <v>11028.9</v>
      </c>
    </row>
    <row r="9" spans="1:12" ht="22.5" customHeight="1">
      <c r="A9" s="112"/>
      <c r="B9" s="193"/>
      <c r="C9" s="112"/>
      <c r="D9" s="202"/>
      <c r="E9" s="202"/>
      <c r="F9" s="202"/>
      <c r="G9" s="202"/>
      <c r="H9" s="143"/>
      <c r="I9" s="568" t="s">
        <v>1076</v>
      </c>
      <c r="J9" s="565">
        <v>338</v>
      </c>
      <c r="K9" s="565">
        <v>1242</v>
      </c>
      <c r="L9" s="565">
        <v>17155.900000000001</v>
      </c>
    </row>
    <row r="10" spans="1:12" ht="22.5" customHeight="1">
      <c r="A10" s="112"/>
      <c r="B10" s="193"/>
      <c r="C10" s="112"/>
      <c r="D10" s="202"/>
      <c r="E10" s="202"/>
      <c r="F10" s="202"/>
      <c r="G10" s="202"/>
      <c r="H10" s="143"/>
      <c r="I10" s="568" t="s">
        <v>1077</v>
      </c>
      <c r="J10" s="565">
        <v>357</v>
      </c>
      <c r="K10" s="565">
        <v>1442</v>
      </c>
      <c r="L10" s="565">
        <v>29050</v>
      </c>
    </row>
    <row r="11" spans="1:12" ht="22.5" customHeight="1">
      <c r="A11" s="112"/>
      <c r="B11" s="194"/>
      <c r="C11" s="112"/>
      <c r="D11" s="203"/>
      <c r="E11" s="203"/>
      <c r="F11" s="203"/>
      <c r="G11" s="203"/>
      <c r="H11" s="143"/>
      <c r="I11" s="568" t="s">
        <v>1078</v>
      </c>
      <c r="J11" s="565">
        <v>370</v>
      </c>
      <c r="K11" s="565">
        <v>1571</v>
      </c>
      <c r="L11" s="565">
        <v>41328.6</v>
      </c>
    </row>
    <row r="12" spans="1:12" s="174" customFormat="1" ht="19.5" customHeight="1">
      <c r="A12" s="204"/>
      <c r="B12" s="193"/>
      <c r="C12" s="193"/>
      <c r="D12" s="202"/>
      <c r="E12" s="202"/>
      <c r="F12" s="202"/>
      <c r="G12" s="203"/>
      <c r="H12" s="172"/>
      <c r="I12" s="568" t="s">
        <v>1079</v>
      </c>
      <c r="J12" s="565">
        <v>406</v>
      </c>
      <c r="K12" s="565">
        <v>1899</v>
      </c>
      <c r="L12" s="565">
        <v>41345.300000000003</v>
      </c>
    </row>
    <row r="13" spans="1:12" s="174" customFormat="1" ht="19.5" customHeight="1">
      <c r="A13" s="204"/>
      <c r="B13" s="193"/>
      <c r="C13" s="193"/>
      <c r="D13" s="205"/>
      <c r="E13" s="205"/>
      <c r="F13" s="205"/>
      <c r="G13" s="203"/>
      <c r="H13" s="172"/>
      <c r="I13" s="568" t="s">
        <v>1080</v>
      </c>
      <c r="J13" s="565">
        <v>440</v>
      </c>
      <c r="K13" s="565">
        <v>2313</v>
      </c>
      <c r="L13" s="565">
        <v>78609.3</v>
      </c>
    </row>
    <row r="14" spans="1:12" s="174" customFormat="1" ht="19.5" customHeight="1">
      <c r="A14" s="204"/>
      <c r="B14" s="193"/>
      <c r="C14" s="193"/>
      <c r="D14" s="202"/>
      <c r="E14" s="202"/>
      <c r="F14" s="202"/>
      <c r="G14" s="203"/>
      <c r="H14" s="172"/>
      <c r="I14" s="568" t="s">
        <v>1081</v>
      </c>
      <c r="J14" s="565">
        <v>474</v>
      </c>
      <c r="K14" s="565">
        <v>3390</v>
      </c>
      <c r="L14" s="565">
        <v>80221.100000000006</v>
      </c>
    </row>
    <row r="15" spans="1:12" ht="19.5" customHeight="1">
      <c r="A15" s="30"/>
      <c r="B15" s="193"/>
      <c r="C15" s="206"/>
      <c r="D15" s="205"/>
      <c r="E15" s="205"/>
      <c r="F15" s="205"/>
      <c r="G15" s="203"/>
      <c r="H15" s="39"/>
      <c r="I15" s="568" t="s">
        <v>1082</v>
      </c>
      <c r="J15" s="565">
        <v>532</v>
      </c>
      <c r="K15" s="565">
        <v>3797</v>
      </c>
      <c r="L15" s="565">
        <v>120210.6</v>
      </c>
    </row>
    <row r="16" spans="1:12" s="174" customFormat="1" ht="19.5" customHeight="1">
      <c r="A16" s="204"/>
      <c r="B16" s="193"/>
      <c r="C16" s="207"/>
      <c r="D16" s="202"/>
      <c r="E16" s="202"/>
      <c r="F16" s="202"/>
      <c r="G16" s="203"/>
      <c r="H16" s="172"/>
      <c r="I16" s="568" t="s">
        <v>1083</v>
      </c>
      <c r="J16" s="565">
        <v>497</v>
      </c>
      <c r="K16" s="569">
        <v>4969</v>
      </c>
      <c r="L16" s="565">
        <v>143361.20000000001</v>
      </c>
    </row>
    <row r="17" spans="1:12" ht="19.5" customHeight="1">
      <c r="A17" s="30"/>
      <c r="B17" s="193"/>
      <c r="C17" s="208"/>
      <c r="D17" s="202"/>
      <c r="E17" s="202"/>
      <c r="F17" s="198"/>
      <c r="G17" s="32"/>
      <c r="H17" s="39"/>
      <c r="I17" s="568" t="s">
        <v>1084</v>
      </c>
      <c r="J17" s="565">
        <v>493</v>
      </c>
      <c r="K17" s="569">
        <v>5028</v>
      </c>
      <c r="L17" s="565">
        <v>184974.6</v>
      </c>
    </row>
    <row r="18" spans="1:12" ht="19.5" customHeight="1">
      <c r="A18" s="30"/>
      <c r="B18" s="195"/>
      <c r="C18" s="195"/>
      <c r="D18" s="202"/>
      <c r="E18" s="202"/>
      <c r="F18" s="202"/>
      <c r="G18" s="32"/>
      <c r="H18" s="39"/>
      <c r="I18" s="570" t="s">
        <v>1085</v>
      </c>
      <c r="J18" s="571">
        <v>388</v>
      </c>
      <c r="K18" s="572">
        <v>4285</v>
      </c>
      <c r="L18" s="571">
        <v>113527</v>
      </c>
    </row>
    <row r="19" spans="1:12" s="185" customFormat="1" ht="19.5" customHeight="1">
      <c r="A19" s="209"/>
      <c r="B19" s="195"/>
      <c r="C19" s="210"/>
      <c r="D19" s="205"/>
      <c r="E19" s="205"/>
      <c r="F19" s="205"/>
      <c r="G19" s="182"/>
      <c r="H19" s="183"/>
      <c r="I19" s="568" t="s">
        <v>1086</v>
      </c>
      <c r="J19" s="565">
        <v>435</v>
      </c>
      <c r="K19" s="565">
        <v>4786</v>
      </c>
      <c r="L19" s="565">
        <v>148838</v>
      </c>
    </row>
    <row r="20" spans="1:12" ht="19.5" customHeight="1">
      <c r="A20" s="30"/>
      <c r="B20" s="195"/>
      <c r="C20" s="195"/>
      <c r="D20" s="205"/>
      <c r="E20" s="205"/>
      <c r="F20" s="205"/>
      <c r="G20" s="32"/>
      <c r="H20" s="39"/>
      <c r="I20" s="677" t="s">
        <v>1261</v>
      </c>
      <c r="J20" s="677">
        <v>492</v>
      </c>
      <c r="K20" s="677">
        <v>5554</v>
      </c>
      <c r="L20" s="677">
        <v>182310</v>
      </c>
    </row>
    <row r="21" spans="1:12" ht="19.5" customHeight="1">
      <c r="A21" s="30"/>
      <c r="B21" s="195"/>
      <c r="C21" s="195"/>
      <c r="D21" s="205"/>
      <c r="E21" s="205"/>
      <c r="F21" s="202"/>
      <c r="G21" s="32"/>
      <c r="H21" s="39"/>
      <c r="I21" s="13"/>
    </row>
    <row r="22" spans="1:12" ht="19.5" customHeight="1">
      <c r="A22" s="30"/>
      <c r="B22" s="195"/>
      <c r="C22" s="195"/>
      <c r="D22" s="202"/>
      <c r="E22" s="202"/>
      <c r="F22" s="198"/>
      <c r="G22" s="32"/>
      <c r="H22" s="39"/>
      <c r="I22" s="13"/>
    </row>
    <row r="23" spans="1:12" ht="19.5" customHeight="1">
      <c r="A23" s="30"/>
      <c r="B23" s="195"/>
      <c r="C23" s="195"/>
      <c r="D23" s="205"/>
      <c r="E23" s="205"/>
      <c r="F23" s="205"/>
      <c r="G23" s="32"/>
      <c r="H23" s="39"/>
      <c r="I23" s="13"/>
    </row>
    <row r="24" spans="1:12" ht="19.5" customHeight="1">
      <c r="A24" s="30"/>
      <c r="B24" s="195"/>
      <c r="C24" s="195"/>
      <c r="D24" s="202"/>
      <c r="E24" s="202"/>
      <c r="F24" s="205"/>
      <c r="G24" s="32"/>
      <c r="H24" s="39"/>
      <c r="I24" s="13"/>
    </row>
    <row r="25" spans="1:12" ht="19.5" customHeight="1">
      <c r="A25" s="30"/>
      <c r="B25" s="195"/>
      <c r="C25" s="195"/>
      <c r="D25" s="205"/>
      <c r="E25" s="205"/>
      <c r="F25" s="205"/>
      <c r="G25" s="32"/>
      <c r="H25" s="39"/>
      <c r="I25" s="13"/>
    </row>
    <row r="26" spans="1:12" ht="19.5" customHeight="1">
      <c r="A26" s="30"/>
      <c r="B26" s="195"/>
      <c r="C26" s="195"/>
      <c r="D26" s="205"/>
      <c r="E26" s="205"/>
      <c r="F26" s="205"/>
      <c r="G26" s="32"/>
      <c r="H26" s="39"/>
      <c r="I26" s="13"/>
    </row>
    <row r="27" spans="1:12" ht="19.5" customHeight="1">
      <c r="A27" s="30"/>
      <c r="B27" s="195"/>
      <c r="C27" s="195"/>
      <c r="D27" s="205"/>
      <c r="E27" s="202"/>
      <c r="F27" s="202"/>
      <c r="G27" s="32"/>
      <c r="H27" s="39"/>
      <c r="I27" s="13"/>
    </row>
    <row r="28" spans="1:12" ht="19.5" customHeight="1">
      <c r="A28" s="30"/>
      <c r="B28" s="195"/>
      <c r="C28" s="195"/>
      <c r="D28" s="202"/>
      <c r="E28" s="198"/>
      <c r="F28" s="198"/>
      <c r="G28" s="32"/>
      <c r="H28" s="39"/>
      <c r="I28" s="13"/>
    </row>
    <row r="29" spans="1:12" ht="19.5" customHeight="1">
      <c r="A29" s="30"/>
      <c r="B29" s="195"/>
      <c r="C29" s="195"/>
      <c r="D29" s="205"/>
      <c r="E29" s="202"/>
      <c r="F29" s="202"/>
      <c r="G29" s="32"/>
      <c r="H29" s="39"/>
      <c r="I29" s="13"/>
    </row>
    <row r="30" spans="1:12" ht="19.5" customHeight="1">
      <c r="A30" s="30"/>
      <c r="B30" s="195"/>
      <c r="C30" s="195"/>
      <c r="D30" s="202"/>
      <c r="E30" s="198"/>
      <c r="F30" s="198"/>
      <c r="G30" s="32"/>
      <c r="H30" s="39"/>
      <c r="I30" s="13"/>
    </row>
    <row r="31" spans="1:12" ht="19.5" customHeight="1">
      <c r="A31" s="30"/>
      <c r="B31" s="195"/>
      <c r="C31" s="195"/>
      <c r="D31" s="202"/>
      <c r="E31" s="202"/>
      <c r="F31" s="202"/>
      <c r="G31" s="32"/>
      <c r="H31" s="39"/>
      <c r="I31" s="13"/>
    </row>
    <row r="32" spans="1:12" ht="19.5" customHeight="1">
      <c r="A32" s="30"/>
      <c r="B32" s="195"/>
      <c r="C32" s="195"/>
      <c r="D32" s="202"/>
      <c r="E32" s="198"/>
      <c r="F32" s="198"/>
      <c r="G32" s="32"/>
      <c r="H32" s="39"/>
      <c r="I32" s="13"/>
    </row>
    <row r="33" spans="1:10" ht="19.5" customHeight="1">
      <c r="A33" s="30"/>
      <c r="B33" s="195"/>
      <c r="C33" s="195"/>
      <c r="D33" s="198"/>
      <c r="E33" s="202"/>
      <c r="F33" s="202"/>
      <c r="G33" s="32"/>
      <c r="H33" s="39"/>
      <c r="I33" s="13"/>
    </row>
    <row r="34" spans="1:10" ht="19.5" customHeight="1">
      <c r="A34" s="30"/>
      <c r="B34" s="195"/>
      <c r="C34" s="195"/>
      <c r="D34" s="202"/>
      <c r="E34" s="198"/>
      <c r="F34" s="198"/>
      <c r="G34" s="32"/>
      <c r="H34" s="39"/>
      <c r="I34" s="13"/>
    </row>
    <row r="35" spans="1:10" ht="19.5" customHeight="1">
      <c r="A35" s="30"/>
      <c r="B35" s="195"/>
      <c r="C35" s="195"/>
      <c r="D35" s="198"/>
      <c r="E35" s="202"/>
      <c r="F35" s="202"/>
      <c r="G35" s="32"/>
      <c r="H35" s="39"/>
      <c r="I35" s="13"/>
    </row>
    <row r="36" spans="1:10" ht="19.5" customHeight="1">
      <c r="A36" s="13"/>
      <c r="B36" s="146"/>
      <c r="C36" s="146"/>
      <c r="D36" s="165"/>
      <c r="E36" s="187"/>
      <c r="F36" s="187"/>
      <c r="G36" s="144" t="s">
        <v>985</v>
      </c>
      <c r="H36" s="39"/>
      <c r="I36" s="13"/>
    </row>
    <row r="37" spans="1:10" s="142" customFormat="1" ht="19.5" customHeight="1">
      <c r="B37" s="14"/>
      <c r="C37" s="14"/>
      <c r="D37" s="48"/>
      <c r="E37" s="48"/>
      <c r="F37" s="48"/>
      <c r="H37" s="147"/>
      <c r="I37" s="9"/>
      <c r="J37" s="9"/>
    </row>
    <row r="38" spans="1:10" s="142" customFormat="1" ht="19.5" customHeight="1">
      <c r="A38" s="175"/>
      <c r="B38" s="14"/>
      <c r="C38" s="14"/>
      <c r="D38" s="48"/>
      <c r="E38" s="48"/>
      <c r="F38" s="48"/>
      <c r="H38" s="147"/>
      <c r="I38" s="9"/>
      <c r="J38" s="9"/>
    </row>
    <row r="39" spans="1:10" s="142" customFormat="1" ht="19.5" customHeight="1">
      <c r="B39" s="18"/>
      <c r="C39" s="18"/>
      <c r="D39" s="48"/>
      <c r="E39" s="48"/>
      <c r="F39" s="48"/>
      <c r="H39" s="147"/>
      <c r="I39" s="9"/>
      <c r="J39" s="9"/>
    </row>
    <row r="40" spans="1:10" s="142" customFormat="1" ht="19.5" customHeight="1">
      <c r="A40" s="175"/>
      <c r="B40" s="9"/>
      <c r="C40" s="9"/>
      <c r="D40" s="48"/>
      <c r="E40" s="48"/>
      <c r="F40" s="48"/>
      <c r="H40" s="147"/>
      <c r="I40" s="9"/>
      <c r="J40" s="9"/>
    </row>
    <row r="41" spans="1:10" s="142" customFormat="1" ht="19.5" customHeight="1">
      <c r="A41" s="175"/>
      <c r="B41" s="175"/>
      <c r="C41" s="9"/>
      <c r="D41" s="48"/>
      <c r="E41" s="48"/>
      <c r="F41" s="48"/>
      <c r="H41" s="147"/>
      <c r="I41" s="9"/>
      <c r="J41" s="9"/>
    </row>
    <row r="42" spans="1:10" s="142" customFormat="1" ht="19.5" customHeight="1">
      <c r="B42" s="9"/>
      <c r="C42" s="9"/>
      <c r="D42" s="48"/>
      <c r="E42" s="48"/>
      <c r="F42" s="48"/>
      <c r="H42" s="147"/>
      <c r="I42" s="9"/>
      <c r="J42" s="9"/>
    </row>
    <row r="43" spans="1:10" s="142" customFormat="1" ht="24" customHeight="1">
      <c r="B43" s="9"/>
      <c r="C43" s="9"/>
      <c r="D43" s="48"/>
      <c r="E43" s="48"/>
      <c r="F43" s="48"/>
      <c r="H43" s="147"/>
      <c r="I43" s="9"/>
      <c r="J43" s="9"/>
    </row>
    <row r="44" spans="1:10" s="142" customFormat="1" ht="24" customHeight="1">
      <c r="B44" s="9"/>
      <c r="C44" s="9"/>
      <c r="D44" s="48"/>
      <c r="E44" s="48"/>
      <c r="F44" s="48"/>
      <c r="H44" s="147"/>
      <c r="I44" s="9"/>
      <c r="J44" s="9"/>
    </row>
    <row r="45" spans="1:10" s="142" customFormat="1" ht="24" customHeight="1">
      <c r="B45" s="9"/>
      <c r="C45" s="9"/>
      <c r="D45" s="48"/>
      <c r="E45" s="48"/>
      <c r="F45" s="48"/>
      <c r="H45" s="147"/>
      <c r="I45" s="9"/>
      <c r="J45" s="9"/>
    </row>
    <row r="46" spans="1:10" s="142" customFormat="1" ht="24" customHeight="1">
      <c r="B46" s="9"/>
      <c r="C46" s="9"/>
      <c r="D46" s="48"/>
      <c r="E46" s="48"/>
      <c r="F46" s="48"/>
      <c r="H46" s="147"/>
      <c r="I46" s="9"/>
      <c r="J46" s="9"/>
    </row>
    <row r="47" spans="1:10" s="142" customFormat="1" ht="24" customHeight="1">
      <c r="B47" s="9"/>
      <c r="C47" s="9"/>
      <c r="D47" s="48"/>
      <c r="E47" s="48"/>
      <c r="F47" s="48"/>
      <c r="H47" s="147"/>
      <c r="I47" s="9"/>
      <c r="J47" s="9"/>
    </row>
    <row r="48" spans="1:10" s="142" customFormat="1" ht="24" customHeight="1">
      <c r="B48" s="9"/>
      <c r="C48" s="9"/>
      <c r="D48" s="48"/>
      <c r="E48" s="48"/>
      <c r="F48" s="48"/>
      <c r="H48" s="147"/>
      <c r="I48" s="9"/>
      <c r="J48" s="9"/>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9"/>
  <sheetViews>
    <sheetView view="pageBreakPreview" zoomScaleNormal="100" zoomScaleSheetLayoutView="100" workbookViewId="0">
      <selection activeCell="O25" sqref="O25:O26"/>
    </sheetView>
  </sheetViews>
  <sheetFormatPr defaultRowHeight="13.5"/>
  <cols>
    <col min="1" max="2" width="3.625" style="9" customWidth="1"/>
    <col min="3" max="3" width="27.625" style="9" customWidth="1"/>
    <col min="4" max="4" width="2.125" style="9" customWidth="1"/>
    <col min="5" max="7" width="12.125" style="48" customWidth="1"/>
    <col min="8" max="8" width="12.125" style="142" customWidth="1"/>
    <col min="9" max="12" width="9" style="9"/>
    <col min="13" max="13" width="9.875" style="9" bestFit="1" customWidth="1"/>
    <col min="14" max="16384" width="9" style="9"/>
  </cols>
  <sheetData>
    <row r="1" spans="1:14" ht="28.5" customHeight="1"/>
    <row r="2" spans="1:14" ht="17.25" customHeight="1">
      <c r="B2" s="9" t="s">
        <v>1373</v>
      </c>
    </row>
    <row r="3" spans="1:14" s="148" customFormat="1" ht="17.25" customHeight="1">
      <c r="E3" s="49"/>
      <c r="F3" s="49"/>
      <c r="H3" s="48" t="s">
        <v>1369</v>
      </c>
    </row>
    <row r="4" spans="1:14" ht="25.5" customHeight="1">
      <c r="A4" s="1240" t="s">
        <v>581</v>
      </c>
      <c r="B4" s="1240"/>
      <c r="C4" s="1240"/>
      <c r="D4" s="1240"/>
      <c r="E4" s="1230" t="s">
        <v>582</v>
      </c>
      <c r="F4" s="1232" t="s">
        <v>519</v>
      </c>
      <c r="G4" s="1234" t="s">
        <v>589</v>
      </c>
      <c r="H4" s="1235"/>
      <c r="M4" s="747">
        <v>42522</v>
      </c>
    </row>
    <row r="5" spans="1:14" ht="30" customHeight="1">
      <c r="A5" s="1240"/>
      <c r="B5" s="1240"/>
      <c r="C5" s="1240"/>
      <c r="D5" s="1240"/>
      <c r="E5" s="1231"/>
      <c r="F5" s="1233"/>
      <c r="G5" s="186"/>
      <c r="H5" s="258" t="s">
        <v>891</v>
      </c>
      <c r="J5" s="542" t="s">
        <v>984</v>
      </c>
      <c r="M5" s="748" t="s">
        <v>1372</v>
      </c>
    </row>
    <row r="6" spans="1:14" s="185" customFormat="1" ht="22.5" customHeight="1">
      <c r="A6" s="213"/>
      <c r="B6" s="1239" t="s">
        <v>597</v>
      </c>
      <c r="C6" s="1239"/>
      <c r="D6" s="214"/>
      <c r="E6" s="161">
        <v>492</v>
      </c>
      <c r="F6" s="161">
        <v>5554</v>
      </c>
      <c r="G6" s="161">
        <v>182310</v>
      </c>
      <c r="H6" s="458">
        <v>0.22488880527822197</v>
      </c>
      <c r="J6" s="161">
        <v>113527</v>
      </c>
      <c r="K6" s="543">
        <f>(M6-J6)/J6</f>
        <v>0.3110361411822738</v>
      </c>
      <c r="M6" s="161">
        <v>148838</v>
      </c>
      <c r="N6" s="543">
        <f t="shared" ref="N6:N23" si="0">(G6-M6)/M6</f>
        <v>0.22488880527822197</v>
      </c>
    </row>
    <row r="7" spans="1:14" ht="22.5" customHeight="1">
      <c r="A7" s="55"/>
      <c r="B7" s="1238" t="s">
        <v>596</v>
      </c>
      <c r="C7" s="1238"/>
      <c r="D7" s="189"/>
      <c r="E7" s="161">
        <v>101</v>
      </c>
      <c r="F7" s="161">
        <v>1159</v>
      </c>
      <c r="G7" s="161">
        <v>75928</v>
      </c>
      <c r="H7" s="459">
        <v>0.38590150768444492</v>
      </c>
      <c r="J7" s="161">
        <v>46320</v>
      </c>
      <c r="K7" s="543">
        <f>(M7-J7)/J7</f>
        <v>0.18277202072538859</v>
      </c>
      <c r="M7" s="161">
        <v>54786</v>
      </c>
      <c r="N7" s="543">
        <f t="shared" si="0"/>
        <v>0.38590150768444492</v>
      </c>
    </row>
    <row r="8" spans="1:14" ht="22.5" customHeight="1">
      <c r="A8" s="62"/>
      <c r="B8" s="1238" t="s">
        <v>598</v>
      </c>
      <c r="C8" s="1238"/>
      <c r="D8" s="189"/>
      <c r="E8" s="161">
        <v>391</v>
      </c>
      <c r="F8" s="161">
        <v>4395</v>
      </c>
      <c r="G8" s="161">
        <v>106382</v>
      </c>
      <c r="H8" s="459">
        <v>0.13109769063922086</v>
      </c>
      <c r="J8" s="161">
        <v>67207</v>
      </c>
      <c r="K8" s="543">
        <f>(M8-J8)/J8</f>
        <v>0.39943755858764712</v>
      </c>
      <c r="M8" s="161">
        <v>94052</v>
      </c>
      <c r="N8" s="543">
        <f t="shared" si="0"/>
        <v>0.13109769063922086</v>
      </c>
    </row>
    <row r="9" spans="1:14" s="300" customFormat="1" ht="22.5" customHeight="1">
      <c r="A9" s="1241" t="s">
        <v>925</v>
      </c>
      <c r="B9" s="1236" t="s">
        <v>583</v>
      </c>
      <c r="C9" s="1237"/>
      <c r="D9" s="464"/>
      <c r="E9" s="259">
        <v>3</v>
      </c>
      <c r="F9" s="259">
        <v>78</v>
      </c>
      <c r="G9" s="259">
        <v>1694</v>
      </c>
      <c r="H9" s="458" t="s">
        <v>330</v>
      </c>
      <c r="I9" s="460"/>
      <c r="J9" s="259" t="s">
        <v>569</v>
      </c>
      <c r="K9" s="543">
        <v>0</v>
      </c>
      <c r="M9" s="259" t="s">
        <v>330</v>
      </c>
      <c r="N9" s="543" t="e">
        <f t="shared" si="0"/>
        <v>#VALUE!</v>
      </c>
    </row>
    <row r="10" spans="1:14" s="300" customFormat="1" ht="22.5" customHeight="1">
      <c r="A10" s="1242"/>
      <c r="B10" s="1244" t="s">
        <v>594</v>
      </c>
      <c r="C10" s="1245"/>
      <c r="D10" s="305"/>
      <c r="E10" s="211">
        <v>64</v>
      </c>
      <c r="F10" s="211">
        <v>426</v>
      </c>
      <c r="G10" s="211">
        <v>6487</v>
      </c>
      <c r="H10" s="459">
        <v>0.98439889874579378</v>
      </c>
      <c r="I10" s="460"/>
      <c r="J10" s="211">
        <v>2790</v>
      </c>
      <c r="K10" s="543">
        <f>(M10-J10)/J10</f>
        <v>0.17168458781362006</v>
      </c>
      <c r="M10" s="211">
        <v>3269</v>
      </c>
      <c r="N10" s="543">
        <f t="shared" si="0"/>
        <v>0.98439889874579378</v>
      </c>
    </row>
    <row r="11" spans="1:14" s="310" customFormat="1" ht="19.5" customHeight="1">
      <c r="A11" s="1242"/>
      <c r="B11" s="1244" t="s">
        <v>584</v>
      </c>
      <c r="C11" s="1245"/>
      <c r="D11" s="309"/>
      <c r="E11" s="211">
        <v>91</v>
      </c>
      <c r="F11" s="211">
        <v>1463</v>
      </c>
      <c r="G11" s="211">
        <v>23422</v>
      </c>
      <c r="H11" s="459">
        <v>1.1181625868842551E-2</v>
      </c>
      <c r="I11" s="460"/>
      <c r="J11" s="211">
        <v>14262</v>
      </c>
      <c r="K11" s="543">
        <f>(M11-J11)/J11</f>
        <v>0.6241060159865377</v>
      </c>
      <c r="M11" s="211">
        <v>23163</v>
      </c>
      <c r="N11" s="543">
        <f t="shared" si="0"/>
        <v>1.1181625868842551E-2</v>
      </c>
    </row>
    <row r="12" spans="1:14" s="310" customFormat="1" ht="19.5" customHeight="1">
      <c r="A12" s="1242"/>
      <c r="B12" s="1244" t="s">
        <v>926</v>
      </c>
      <c r="C12" s="1245"/>
      <c r="D12" s="309"/>
      <c r="E12" s="211">
        <v>76</v>
      </c>
      <c r="F12" s="211">
        <v>787</v>
      </c>
      <c r="G12" s="211">
        <v>38492</v>
      </c>
      <c r="H12" s="459">
        <v>-3.9980047387454795E-2</v>
      </c>
      <c r="I12" s="460"/>
      <c r="J12" s="211">
        <v>22360</v>
      </c>
      <c r="K12" s="543">
        <f>(M12-J12)/J12</f>
        <v>0.79315742397137745</v>
      </c>
      <c r="M12" s="211">
        <v>40095</v>
      </c>
      <c r="N12" s="543">
        <f t="shared" si="0"/>
        <v>-3.9980047387454795E-2</v>
      </c>
    </row>
    <row r="13" spans="1:14" s="310" customFormat="1" ht="19.5" customHeight="1">
      <c r="A13" s="1242"/>
      <c r="B13" s="1244" t="s">
        <v>585</v>
      </c>
      <c r="C13" s="1245"/>
      <c r="D13" s="309"/>
      <c r="E13" s="211">
        <v>143</v>
      </c>
      <c r="F13" s="211">
        <v>1530</v>
      </c>
      <c r="G13" s="211">
        <v>33975</v>
      </c>
      <c r="H13" s="459">
        <v>0.28164019766871629</v>
      </c>
      <c r="I13" s="460"/>
      <c r="J13" s="211" t="s">
        <v>569</v>
      </c>
      <c r="K13" s="543" t="s">
        <v>330</v>
      </c>
      <c r="M13" s="211">
        <v>26509</v>
      </c>
      <c r="N13" s="543">
        <f t="shared" si="0"/>
        <v>0.28164019766871629</v>
      </c>
    </row>
    <row r="14" spans="1:14" s="300" customFormat="1" ht="19.5" customHeight="1">
      <c r="A14" s="1242"/>
      <c r="B14" s="1246" t="s">
        <v>927</v>
      </c>
      <c r="C14" s="466" t="s">
        <v>591</v>
      </c>
      <c r="D14" s="467"/>
      <c r="E14" s="461">
        <v>9</v>
      </c>
      <c r="F14" s="461">
        <v>31</v>
      </c>
      <c r="G14" s="461">
        <v>759</v>
      </c>
      <c r="H14" s="458">
        <v>-0.728249194414608</v>
      </c>
      <c r="I14" s="460"/>
      <c r="J14" s="461">
        <v>2901</v>
      </c>
      <c r="K14" s="543">
        <f>(M14-J14)/J14</f>
        <v>-3.7228541882109618E-2</v>
      </c>
      <c r="M14" s="461">
        <v>2793</v>
      </c>
      <c r="N14" s="543">
        <f t="shared" si="0"/>
        <v>-0.728249194414608</v>
      </c>
    </row>
    <row r="15" spans="1:14" s="300" customFormat="1" ht="19.5" customHeight="1">
      <c r="A15" s="1242"/>
      <c r="B15" s="1247"/>
      <c r="C15" s="468" t="s">
        <v>590</v>
      </c>
      <c r="D15" s="313"/>
      <c r="E15" s="211">
        <v>4</v>
      </c>
      <c r="F15" s="211">
        <v>53</v>
      </c>
      <c r="G15" s="256">
        <v>578</v>
      </c>
      <c r="H15" s="459" t="s">
        <v>330</v>
      </c>
      <c r="I15" s="460"/>
      <c r="J15" s="256" t="s">
        <v>569</v>
      </c>
      <c r="K15" s="543" t="s">
        <v>330</v>
      </c>
      <c r="M15" s="256" t="s">
        <v>569</v>
      </c>
      <c r="N15" s="543" t="e">
        <f t="shared" si="0"/>
        <v>#VALUE!</v>
      </c>
    </row>
    <row r="16" spans="1:14" s="310" customFormat="1" ht="19.5" customHeight="1">
      <c r="A16" s="1242"/>
      <c r="B16" s="1247"/>
      <c r="C16" s="465" t="s">
        <v>592</v>
      </c>
      <c r="D16" s="314"/>
      <c r="E16" s="211">
        <v>51</v>
      </c>
      <c r="F16" s="211">
        <v>422</v>
      </c>
      <c r="G16" s="211">
        <v>9325</v>
      </c>
      <c r="H16" s="459">
        <v>0.61667822468793343</v>
      </c>
      <c r="I16" s="460"/>
      <c r="J16" s="211">
        <v>4631</v>
      </c>
      <c r="K16" s="543">
        <f>(M16-J16)/J16</f>
        <v>0.2455193262794213</v>
      </c>
      <c r="M16" s="211">
        <v>5768</v>
      </c>
      <c r="N16" s="543">
        <f t="shared" si="0"/>
        <v>0.61667822468793343</v>
      </c>
    </row>
    <row r="17" spans="1:14" s="300" customFormat="1" ht="19.5" customHeight="1">
      <c r="A17" s="1242"/>
      <c r="B17" s="1247"/>
      <c r="C17" s="465" t="s">
        <v>586</v>
      </c>
      <c r="D17" s="469"/>
      <c r="E17" s="211">
        <v>1</v>
      </c>
      <c r="F17" s="211">
        <v>16</v>
      </c>
      <c r="G17" s="256" t="s">
        <v>569</v>
      </c>
      <c r="H17" s="459" t="s">
        <v>330</v>
      </c>
      <c r="I17" s="460"/>
      <c r="J17" s="256" t="s">
        <v>569</v>
      </c>
      <c r="K17" s="543" t="s">
        <v>330</v>
      </c>
      <c r="M17" s="256" t="s">
        <v>569</v>
      </c>
      <c r="N17" s="543" t="e">
        <f t="shared" si="0"/>
        <v>#VALUE!</v>
      </c>
    </row>
    <row r="18" spans="1:14" s="300" customFormat="1" ht="19.5" customHeight="1">
      <c r="A18" s="1242"/>
      <c r="B18" s="1247"/>
      <c r="C18" s="470" t="s">
        <v>587</v>
      </c>
      <c r="D18" s="315"/>
      <c r="E18" s="211">
        <v>15</v>
      </c>
      <c r="F18" s="211">
        <v>135</v>
      </c>
      <c r="G18" s="211">
        <v>10139</v>
      </c>
      <c r="H18" s="459">
        <v>-6.9218764344074174E-2</v>
      </c>
      <c r="I18" s="460"/>
      <c r="J18" s="211">
        <v>8326</v>
      </c>
      <c r="K18" s="543">
        <f t="shared" ref="K18:K23" si="1">(M18-J18)/J18</f>
        <v>0.30831131395628153</v>
      </c>
      <c r="M18" s="211">
        <v>10893</v>
      </c>
      <c r="N18" s="543">
        <f t="shared" si="0"/>
        <v>-6.9218764344074174E-2</v>
      </c>
    </row>
    <row r="19" spans="1:14" s="307" customFormat="1" ht="19.5" customHeight="1">
      <c r="A19" s="1242"/>
      <c r="B19" s="1247"/>
      <c r="C19" s="470" t="s">
        <v>588</v>
      </c>
      <c r="D19" s="471"/>
      <c r="E19" s="211">
        <v>13</v>
      </c>
      <c r="F19" s="211">
        <v>201</v>
      </c>
      <c r="G19" s="211">
        <v>1345</v>
      </c>
      <c r="H19" s="459">
        <v>-0.30202387130254282</v>
      </c>
      <c r="I19" s="462"/>
      <c r="J19" s="211">
        <v>2355</v>
      </c>
      <c r="K19" s="543">
        <f t="shared" si="1"/>
        <v>-0.18174097664543523</v>
      </c>
      <c r="M19" s="211">
        <v>1927</v>
      </c>
      <c r="N19" s="543">
        <f t="shared" si="0"/>
        <v>-0.30202387130254282</v>
      </c>
    </row>
    <row r="20" spans="1:14" s="300" customFormat="1" ht="19.5" customHeight="1">
      <c r="A20" s="1242"/>
      <c r="B20" s="1247"/>
      <c r="C20" s="472" t="s">
        <v>595</v>
      </c>
      <c r="D20" s="315"/>
      <c r="E20" s="211">
        <v>9</v>
      </c>
      <c r="F20" s="211">
        <v>38</v>
      </c>
      <c r="G20" s="211">
        <v>574</v>
      </c>
      <c r="H20" s="459">
        <v>1.1742424242424243</v>
      </c>
      <c r="I20" s="460"/>
      <c r="J20" s="211">
        <v>346</v>
      </c>
      <c r="K20" s="543">
        <f t="shared" si="1"/>
        <v>-0.23699421965317918</v>
      </c>
      <c r="M20" s="211">
        <v>264</v>
      </c>
      <c r="N20" s="543">
        <f t="shared" si="0"/>
        <v>1.1742424242424243</v>
      </c>
    </row>
    <row r="21" spans="1:14" s="300" customFormat="1" ht="19.5" customHeight="1">
      <c r="A21" s="1242"/>
      <c r="B21" s="1247"/>
      <c r="C21" s="470" t="s">
        <v>928</v>
      </c>
      <c r="D21" s="315"/>
      <c r="E21" s="256">
        <v>9</v>
      </c>
      <c r="F21" s="256">
        <v>40</v>
      </c>
      <c r="G21" s="256">
        <v>586</v>
      </c>
      <c r="H21" s="459">
        <v>1.8585365853658538</v>
      </c>
      <c r="I21" s="460"/>
      <c r="J21" s="256">
        <v>191</v>
      </c>
      <c r="K21" s="543">
        <f t="shared" si="1"/>
        <v>7.3298429319371722E-2</v>
      </c>
      <c r="M21" s="256">
        <v>205</v>
      </c>
      <c r="N21" s="543">
        <f t="shared" si="0"/>
        <v>1.8585365853658538</v>
      </c>
    </row>
    <row r="22" spans="1:14" s="300" customFormat="1" ht="19.5" customHeight="1">
      <c r="A22" s="1242"/>
      <c r="B22" s="1248"/>
      <c r="C22" s="473" t="s">
        <v>593</v>
      </c>
      <c r="D22" s="317"/>
      <c r="E22" s="212">
        <v>32</v>
      </c>
      <c r="F22" s="212">
        <v>594</v>
      </c>
      <c r="G22" s="256" t="s">
        <v>569</v>
      </c>
      <c r="H22" s="544" t="s">
        <v>330</v>
      </c>
      <c r="I22" s="460"/>
      <c r="J22" s="212">
        <v>4135</v>
      </c>
      <c r="K22" s="543">
        <f t="shared" si="1"/>
        <v>2.7085852478839177E-2</v>
      </c>
      <c r="M22" s="212">
        <v>4247</v>
      </c>
      <c r="N22" s="543" t="e">
        <f t="shared" si="0"/>
        <v>#VALUE!</v>
      </c>
    </row>
    <row r="23" spans="1:14" s="300" customFormat="1" ht="19.5" customHeight="1">
      <c r="A23" s="1243"/>
      <c r="B23" s="1249" t="s">
        <v>929</v>
      </c>
      <c r="C23" s="1250"/>
      <c r="D23" s="474"/>
      <c r="E23" s="463">
        <v>14</v>
      </c>
      <c r="F23" s="463">
        <v>111</v>
      </c>
      <c r="G23" s="463">
        <v>2312</v>
      </c>
      <c r="H23" s="545">
        <v>1.277832512315271</v>
      </c>
      <c r="I23" s="460"/>
      <c r="J23" s="463">
        <v>958</v>
      </c>
      <c r="K23" s="543">
        <f t="shared" si="1"/>
        <v>5.9498956158663886E-2</v>
      </c>
      <c r="M23" s="463">
        <v>1015</v>
      </c>
      <c r="N23" s="543">
        <f t="shared" si="0"/>
        <v>1.277832512315271</v>
      </c>
    </row>
    <row r="24" spans="1:14" s="300" customFormat="1" ht="19.5" customHeight="1">
      <c r="A24" s="30"/>
      <c r="B24" s="30"/>
      <c r="E24" s="202"/>
      <c r="F24" s="205"/>
      <c r="G24" s="205"/>
      <c r="H24" s="198" t="s">
        <v>983</v>
      </c>
      <c r="I24" s="460"/>
    </row>
    <row r="25" spans="1:14" s="142" customFormat="1" ht="19.5" customHeight="1">
      <c r="A25" s="142" t="s">
        <v>1371</v>
      </c>
      <c r="C25" s="14"/>
      <c r="D25" s="14"/>
      <c r="E25" s="48"/>
      <c r="F25" s="48"/>
      <c r="G25" s="48"/>
    </row>
    <row r="26" spans="1:14" s="142" customFormat="1" ht="19.5" customHeight="1">
      <c r="A26" s="175"/>
      <c r="B26" s="175"/>
      <c r="C26" s="14"/>
      <c r="D26" s="14"/>
      <c r="E26" s="48"/>
      <c r="F26" s="48"/>
      <c r="G26" s="48"/>
    </row>
    <row r="27" spans="1:14" s="142" customFormat="1" ht="19.5" customHeight="1">
      <c r="C27" s="18"/>
      <c r="D27" s="18"/>
      <c r="E27" s="48"/>
      <c r="F27" s="48"/>
      <c r="G27" s="48"/>
    </row>
    <row r="28" spans="1:14" s="142" customFormat="1" ht="19.5" customHeight="1">
      <c r="A28" s="175"/>
      <c r="B28" s="175"/>
      <c r="C28" s="9"/>
      <c r="D28" s="9"/>
      <c r="E28" s="48"/>
      <c r="F28" s="48"/>
      <c r="G28" s="48"/>
    </row>
    <row r="29" spans="1:14" s="142" customFormat="1" ht="19.5" customHeight="1">
      <c r="A29" s="175"/>
      <c r="B29" s="175"/>
      <c r="C29" s="175"/>
      <c r="D29" s="9"/>
      <c r="E29" s="48"/>
      <c r="F29" s="48"/>
      <c r="G29" s="48"/>
    </row>
    <row r="30" spans="1:14" s="142" customFormat="1" ht="19.5" customHeight="1">
      <c r="C30" s="9"/>
      <c r="D30" s="9"/>
      <c r="E30" s="48"/>
      <c r="F30" s="48"/>
      <c r="G30" s="48"/>
    </row>
    <row r="31" spans="1:14" s="142" customFormat="1" ht="24" customHeight="1">
      <c r="C31" s="9"/>
      <c r="D31" s="9"/>
      <c r="E31" s="48"/>
      <c r="F31" s="48"/>
      <c r="G31" s="48"/>
    </row>
    <row r="32" spans="1:14" s="142" customFormat="1" ht="24" customHeight="1">
      <c r="C32" s="9"/>
      <c r="D32" s="9"/>
      <c r="E32" s="48"/>
      <c r="F32" s="48"/>
      <c r="G32" s="48"/>
    </row>
    <row r="33" spans="3:7" s="142" customFormat="1" ht="24" customHeight="1">
      <c r="C33" s="9"/>
      <c r="D33" s="9"/>
      <c r="E33" s="48"/>
      <c r="F33" s="48"/>
      <c r="G33" s="48"/>
    </row>
    <row r="34" spans="3:7" s="142" customFormat="1" ht="24" customHeight="1">
      <c r="C34" s="9"/>
      <c r="D34" s="9"/>
      <c r="E34" s="48"/>
      <c r="F34" s="48"/>
      <c r="G34" s="48"/>
    </row>
    <row r="35" spans="3:7" s="142" customFormat="1" ht="24" customHeight="1">
      <c r="C35" s="9"/>
      <c r="D35" s="9"/>
      <c r="E35" s="48"/>
      <c r="F35" s="48"/>
      <c r="G35" s="48"/>
    </row>
    <row r="36" spans="3:7" s="142" customFormat="1" ht="24" customHeight="1">
      <c r="C36" s="9"/>
      <c r="D36" s="9"/>
      <c r="E36" s="48"/>
      <c r="F36" s="48"/>
      <c r="G36" s="48"/>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99DC-0E4B-4CEA-A62D-43FAD84E403E}">
  <sheetPr>
    <tabColor theme="9" tint="0.79998168889431442"/>
  </sheetPr>
  <dimension ref="A1:R44"/>
  <sheetViews>
    <sheetView view="pageBreakPreview" topLeftCell="A27" zoomScale="90" zoomScaleNormal="100" zoomScaleSheetLayoutView="90" workbookViewId="0">
      <selection activeCell="O25" sqref="O25:O26"/>
    </sheetView>
  </sheetViews>
  <sheetFormatPr defaultRowHeight="13.5"/>
  <cols>
    <col min="1" max="1" width="5.625" style="384" customWidth="1"/>
    <col min="2" max="2" width="7.625" style="384" customWidth="1"/>
    <col min="3" max="5" width="5.75" style="384" customWidth="1"/>
    <col min="6" max="6" width="3" style="384" customWidth="1"/>
    <col min="7" max="7" width="4.125" style="362" customWidth="1"/>
    <col min="8" max="13" width="6.875" style="362" customWidth="1"/>
    <col min="14" max="14" width="9.875" style="362" customWidth="1"/>
    <col min="15" max="15" width="9.875" style="84" customWidth="1"/>
    <col min="16" max="16" width="10.125" style="384" customWidth="1"/>
    <col min="17" max="17" width="10.125" style="84" customWidth="1"/>
    <col min="18" max="18" width="6" style="384" customWidth="1"/>
    <col min="19" max="16384" width="9" style="384"/>
  </cols>
  <sheetData>
    <row r="1" spans="1:18" ht="28.5" customHeight="1">
      <c r="A1" s="384" t="s">
        <v>599</v>
      </c>
    </row>
    <row r="2" spans="1:18" ht="17.25" customHeight="1">
      <c r="A2" s="384" t="s">
        <v>600</v>
      </c>
    </row>
    <row r="3" spans="1:18" s="363" customFormat="1" ht="17.25" customHeight="1">
      <c r="D3" s="364"/>
      <c r="E3" s="364"/>
      <c r="F3" s="364"/>
      <c r="G3" s="365"/>
      <c r="H3" s="365"/>
      <c r="I3" s="365"/>
      <c r="J3" s="365"/>
      <c r="K3" s="365"/>
      <c r="L3" s="365"/>
      <c r="M3" s="362"/>
      <c r="N3" s="365"/>
      <c r="O3" s="362" t="s">
        <v>1017</v>
      </c>
      <c r="P3" s="116"/>
      <c r="Q3" s="89"/>
    </row>
    <row r="4" spans="1:18" ht="26.25" customHeight="1">
      <c r="A4" s="1310" t="s">
        <v>607</v>
      </c>
      <c r="B4" s="1311"/>
      <c r="C4" s="1314" t="s">
        <v>630</v>
      </c>
      <c r="D4" s="1314" t="s">
        <v>601</v>
      </c>
      <c r="E4" s="1316" t="s">
        <v>608</v>
      </c>
      <c r="F4" s="1317"/>
      <c r="G4" s="1317"/>
      <c r="H4" s="1318"/>
      <c r="I4" s="1319" t="s">
        <v>609</v>
      </c>
      <c r="J4" s="1320"/>
      <c r="K4" s="1320"/>
      <c r="L4" s="1320"/>
      <c r="M4" s="1320"/>
      <c r="N4" s="1320"/>
      <c r="O4" s="1321"/>
      <c r="P4" s="918"/>
      <c r="Q4" s="92"/>
      <c r="R4" s="919"/>
    </row>
    <row r="5" spans="1:18" ht="25.5" customHeight="1">
      <c r="A5" s="1312"/>
      <c r="B5" s="1313"/>
      <c r="C5" s="1315"/>
      <c r="D5" s="1315"/>
      <c r="E5" s="1322"/>
      <c r="F5" s="1323"/>
      <c r="G5" s="1324" t="s">
        <v>603</v>
      </c>
      <c r="H5" s="1325"/>
      <c r="I5" s="1326" t="s">
        <v>82</v>
      </c>
      <c r="J5" s="1327"/>
      <c r="K5" s="1328"/>
      <c r="L5" s="1326" t="s">
        <v>604</v>
      </c>
      <c r="M5" s="1328"/>
      <c r="N5" s="366" t="s">
        <v>605</v>
      </c>
      <c r="O5" s="366" t="s">
        <v>606</v>
      </c>
      <c r="Q5" s="95"/>
    </row>
    <row r="6" spans="1:18" ht="22.5" customHeight="1">
      <c r="A6" s="1296" t="s">
        <v>1030</v>
      </c>
      <c r="B6" s="1297"/>
      <c r="C6" s="920">
        <v>4</v>
      </c>
      <c r="D6" s="920">
        <v>32</v>
      </c>
      <c r="E6" s="1298">
        <v>74</v>
      </c>
      <c r="F6" s="1299"/>
      <c r="G6" s="1300">
        <v>20</v>
      </c>
      <c r="H6" s="1301"/>
      <c r="I6" s="1300">
        <v>961</v>
      </c>
      <c r="J6" s="1302"/>
      <c r="K6" s="1301"/>
      <c r="L6" s="1300">
        <v>320</v>
      </c>
      <c r="M6" s="1301"/>
      <c r="N6" s="822">
        <v>331</v>
      </c>
      <c r="O6" s="822">
        <v>310</v>
      </c>
      <c r="Q6" s="95"/>
    </row>
    <row r="7" spans="1:18" s="921" customFormat="1" ht="22.5" customHeight="1">
      <c r="A7" s="1303" t="s">
        <v>1158</v>
      </c>
      <c r="B7" s="1304"/>
      <c r="C7" s="920">
        <v>4</v>
      </c>
      <c r="D7" s="920">
        <v>32</v>
      </c>
      <c r="E7" s="1305">
        <v>74</v>
      </c>
      <c r="F7" s="1306"/>
      <c r="G7" s="1307">
        <v>21</v>
      </c>
      <c r="H7" s="1308"/>
      <c r="I7" s="1307">
        <v>922</v>
      </c>
      <c r="J7" s="1309"/>
      <c r="K7" s="1308"/>
      <c r="L7" s="1307">
        <v>277</v>
      </c>
      <c r="M7" s="1308"/>
      <c r="N7" s="822">
        <v>316</v>
      </c>
      <c r="O7" s="822">
        <v>329</v>
      </c>
      <c r="Q7" s="215"/>
    </row>
    <row r="8" spans="1:18" s="921" customFormat="1" ht="22.5" customHeight="1">
      <c r="A8" s="1303" t="s">
        <v>1189</v>
      </c>
      <c r="B8" s="1304"/>
      <c r="C8" s="920">
        <v>4</v>
      </c>
      <c r="D8" s="920">
        <v>31</v>
      </c>
      <c r="E8" s="1305">
        <v>70</v>
      </c>
      <c r="F8" s="1306"/>
      <c r="G8" s="1307">
        <v>23</v>
      </c>
      <c r="H8" s="1308"/>
      <c r="I8" s="1307">
        <v>863</v>
      </c>
      <c r="J8" s="1309"/>
      <c r="K8" s="1308"/>
      <c r="L8" s="1307">
        <v>274</v>
      </c>
      <c r="M8" s="1308"/>
      <c r="N8" s="822">
        <v>273</v>
      </c>
      <c r="O8" s="822">
        <v>316</v>
      </c>
      <c r="Q8" s="215"/>
    </row>
    <row r="9" spans="1:18" s="921" customFormat="1" ht="22.5" customHeight="1">
      <c r="A9" s="1303" t="s">
        <v>1410</v>
      </c>
      <c r="B9" s="1304"/>
      <c r="C9" s="920">
        <v>4</v>
      </c>
      <c r="D9" s="920">
        <v>29</v>
      </c>
      <c r="E9" s="1305">
        <v>74</v>
      </c>
      <c r="F9" s="1306"/>
      <c r="G9" s="1307">
        <v>28</v>
      </c>
      <c r="H9" s="1308"/>
      <c r="I9" s="1307">
        <v>767</v>
      </c>
      <c r="J9" s="1309"/>
      <c r="K9" s="1308"/>
      <c r="L9" s="1307">
        <v>208</v>
      </c>
      <c r="M9" s="1308"/>
      <c r="N9" s="800">
        <v>282</v>
      </c>
      <c r="O9" s="822">
        <v>277</v>
      </c>
      <c r="Q9" s="215"/>
    </row>
    <row r="10" spans="1:18" s="921" customFormat="1" ht="22.5" customHeight="1">
      <c r="A10" s="1303" t="s">
        <v>1449</v>
      </c>
      <c r="B10" s="1304"/>
      <c r="C10" s="922">
        <v>4</v>
      </c>
      <c r="D10" s="922">
        <v>29</v>
      </c>
      <c r="E10" s="1305">
        <v>78</v>
      </c>
      <c r="F10" s="1306"/>
      <c r="G10" s="1307">
        <v>32</v>
      </c>
      <c r="H10" s="1308"/>
      <c r="I10" s="1307">
        <v>714</v>
      </c>
      <c r="J10" s="1309"/>
      <c r="K10" s="1308"/>
      <c r="L10" s="1307">
        <v>228</v>
      </c>
      <c r="M10" s="1308"/>
      <c r="N10" s="824">
        <v>204</v>
      </c>
      <c r="O10" s="375">
        <v>282</v>
      </c>
      <c r="Q10" s="215"/>
    </row>
    <row r="11" spans="1:18" s="921" customFormat="1" ht="22.5" customHeight="1">
      <c r="A11" s="1329" t="s">
        <v>1505</v>
      </c>
      <c r="B11" s="1330"/>
      <c r="C11" s="923">
        <v>4</v>
      </c>
      <c r="D11" s="923">
        <v>29</v>
      </c>
      <c r="E11" s="1280">
        <v>88</v>
      </c>
      <c r="F11" s="1281"/>
      <c r="G11" s="1282">
        <v>43</v>
      </c>
      <c r="H11" s="1283"/>
      <c r="I11" s="1282">
        <v>655</v>
      </c>
      <c r="J11" s="1284"/>
      <c r="K11" s="1283"/>
      <c r="L11" s="1282">
        <v>220</v>
      </c>
      <c r="M11" s="1283"/>
      <c r="N11" s="924">
        <v>231</v>
      </c>
      <c r="O11" s="924">
        <v>204</v>
      </c>
      <c r="Q11" s="215"/>
    </row>
    <row r="12" spans="1:18" ht="24" customHeight="1">
      <c r="D12" s="925"/>
      <c r="E12" s="925"/>
      <c r="F12" s="925"/>
      <c r="G12" s="368"/>
      <c r="H12" s="368"/>
      <c r="I12" s="368"/>
      <c r="J12" s="368"/>
      <c r="K12" s="368"/>
      <c r="L12" s="368"/>
      <c r="M12" s="368"/>
      <c r="N12" s="368"/>
      <c r="O12" s="369" t="s">
        <v>1489</v>
      </c>
    </row>
    <row r="13" spans="1:18" ht="13.5" customHeight="1"/>
    <row r="14" spans="1:18" ht="17.25" customHeight="1">
      <c r="A14" s="384" t="s">
        <v>1018</v>
      </c>
    </row>
    <row r="15" spans="1:18" s="363" customFormat="1" ht="17.25" customHeight="1">
      <c r="D15" s="364"/>
      <c r="E15" s="364"/>
      <c r="F15" s="364"/>
      <c r="G15" s="365"/>
      <c r="H15" s="365"/>
      <c r="I15" s="365"/>
      <c r="J15" s="365"/>
      <c r="K15" s="365"/>
      <c r="L15" s="365"/>
      <c r="M15" s="362"/>
      <c r="N15" s="365"/>
      <c r="O15" s="362" t="s">
        <v>1017</v>
      </c>
      <c r="P15" s="116"/>
      <c r="Q15" s="89"/>
    </row>
    <row r="16" spans="1:18" ht="26.25" customHeight="1">
      <c r="A16" s="1310" t="s">
        <v>607</v>
      </c>
      <c r="B16" s="1311"/>
      <c r="C16" s="1314" t="s">
        <v>630</v>
      </c>
      <c r="D16" s="1314" t="s">
        <v>601</v>
      </c>
      <c r="E16" s="1316" t="s">
        <v>608</v>
      </c>
      <c r="F16" s="1317"/>
      <c r="G16" s="1317"/>
      <c r="H16" s="1318"/>
      <c r="I16" s="1319" t="s">
        <v>609</v>
      </c>
      <c r="J16" s="1320"/>
      <c r="K16" s="1320"/>
      <c r="L16" s="1320"/>
      <c r="M16" s="1320"/>
      <c r="N16" s="1320"/>
      <c r="O16" s="1321"/>
      <c r="P16" s="91"/>
      <c r="Q16" s="92"/>
      <c r="R16" s="919"/>
    </row>
    <row r="17" spans="1:18" ht="25.5" customHeight="1">
      <c r="A17" s="1312"/>
      <c r="B17" s="1313"/>
      <c r="C17" s="1315"/>
      <c r="D17" s="1315"/>
      <c r="E17" s="1322"/>
      <c r="F17" s="1323"/>
      <c r="G17" s="1324" t="s">
        <v>603</v>
      </c>
      <c r="H17" s="1325"/>
      <c r="I17" s="1326" t="s">
        <v>82</v>
      </c>
      <c r="J17" s="1327"/>
      <c r="K17" s="1328"/>
      <c r="L17" s="1326" t="s">
        <v>604</v>
      </c>
      <c r="M17" s="1328"/>
      <c r="N17" s="366" t="s">
        <v>605</v>
      </c>
      <c r="O17" s="366" t="s">
        <v>606</v>
      </c>
      <c r="Q17" s="95"/>
    </row>
    <row r="18" spans="1:18" ht="25.5" customHeight="1">
      <c r="A18" s="1296" t="s">
        <v>1410</v>
      </c>
      <c r="B18" s="1297"/>
      <c r="C18" s="922">
        <v>3</v>
      </c>
      <c r="D18" s="922">
        <v>22</v>
      </c>
      <c r="E18" s="1298">
        <v>114</v>
      </c>
      <c r="F18" s="1299"/>
      <c r="G18" s="1300">
        <v>24</v>
      </c>
      <c r="H18" s="1301"/>
      <c r="I18" s="1300">
        <v>521</v>
      </c>
      <c r="J18" s="1302"/>
      <c r="K18" s="1301"/>
      <c r="L18" s="1300">
        <v>166</v>
      </c>
      <c r="M18" s="1301"/>
      <c r="N18" s="375">
        <v>178</v>
      </c>
      <c r="O18" s="375">
        <v>177</v>
      </c>
      <c r="Q18" s="95"/>
    </row>
    <row r="19" spans="1:18" s="921" customFormat="1" ht="22.5" customHeight="1">
      <c r="A19" s="1303" t="s">
        <v>1449</v>
      </c>
      <c r="B19" s="1304"/>
      <c r="C19" s="922">
        <v>3</v>
      </c>
      <c r="D19" s="922">
        <v>22</v>
      </c>
      <c r="E19" s="1305">
        <v>114</v>
      </c>
      <c r="F19" s="1306"/>
      <c r="G19" s="1307">
        <v>26</v>
      </c>
      <c r="H19" s="1308"/>
      <c r="I19" s="1307">
        <v>546</v>
      </c>
      <c r="J19" s="1309"/>
      <c r="K19" s="1308"/>
      <c r="L19" s="1307">
        <v>195</v>
      </c>
      <c r="M19" s="1308"/>
      <c r="N19" s="375">
        <v>172</v>
      </c>
      <c r="O19" s="375">
        <v>179</v>
      </c>
      <c r="Q19" s="215"/>
    </row>
    <row r="20" spans="1:18" s="921" customFormat="1" ht="22.5" customHeight="1">
      <c r="A20" s="1279" t="s">
        <v>1505</v>
      </c>
      <c r="B20" s="1279"/>
      <c r="C20" s="923">
        <v>3</v>
      </c>
      <c r="D20" s="923">
        <v>21</v>
      </c>
      <c r="E20" s="1280">
        <v>111</v>
      </c>
      <c r="F20" s="1281"/>
      <c r="G20" s="1282">
        <v>37</v>
      </c>
      <c r="H20" s="1283"/>
      <c r="I20" s="1282">
        <v>545</v>
      </c>
      <c r="J20" s="1284"/>
      <c r="K20" s="1283"/>
      <c r="L20" s="1282">
        <v>189</v>
      </c>
      <c r="M20" s="1283"/>
      <c r="N20" s="924">
        <v>187</v>
      </c>
      <c r="O20" s="924">
        <v>169</v>
      </c>
      <c r="Q20" s="215"/>
    </row>
    <row r="21" spans="1:18" ht="24" customHeight="1">
      <c r="D21" s="925"/>
      <c r="E21" s="925"/>
      <c r="F21" s="925"/>
      <c r="G21" s="368"/>
      <c r="H21" s="368"/>
      <c r="I21" s="368"/>
      <c r="J21" s="368"/>
      <c r="K21" s="368"/>
      <c r="L21" s="368"/>
      <c r="M21" s="368"/>
      <c r="N21" s="368"/>
      <c r="O21" s="369" t="s">
        <v>1488</v>
      </c>
    </row>
    <row r="22" spans="1:18" ht="15.75" customHeight="1">
      <c r="D22" s="925"/>
      <c r="E22" s="925"/>
      <c r="F22" s="925"/>
      <c r="G22" s="368"/>
      <c r="H22" s="368"/>
      <c r="I22" s="368"/>
      <c r="J22" s="368"/>
      <c r="K22" s="368"/>
      <c r="L22" s="368"/>
      <c r="M22" s="368"/>
      <c r="N22" s="368"/>
      <c r="O22" s="369"/>
    </row>
    <row r="23" spans="1:18" ht="17.25" customHeight="1">
      <c r="A23" s="384" t="s">
        <v>1010</v>
      </c>
    </row>
    <row r="24" spans="1:18" s="363" customFormat="1" ht="17.25" customHeight="1">
      <c r="D24" s="364"/>
      <c r="E24" s="364"/>
      <c r="F24" s="364"/>
      <c r="G24" s="365"/>
      <c r="H24" s="365"/>
      <c r="I24" s="365"/>
      <c r="J24" s="365"/>
      <c r="K24" s="365"/>
      <c r="L24" s="365"/>
      <c r="M24" s="362"/>
      <c r="N24" s="365"/>
      <c r="O24" s="362" t="s">
        <v>1017</v>
      </c>
      <c r="P24" s="116"/>
      <c r="Q24" s="89"/>
    </row>
    <row r="25" spans="1:18" ht="20.25" customHeight="1">
      <c r="A25" s="1285" t="s">
        <v>643</v>
      </c>
      <c r="B25" s="1286"/>
      <c r="C25" s="1289" t="s">
        <v>601</v>
      </c>
      <c r="D25" s="926"/>
      <c r="E25" s="1291" t="s">
        <v>602</v>
      </c>
      <c r="F25" s="1293" t="s">
        <v>621</v>
      </c>
      <c r="G25" s="1294"/>
      <c r="H25" s="1294"/>
      <c r="I25" s="1294"/>
      <c r="J25" s="1294"/>
      <c r="K25" s="1294"/>
      <c r="L25" s="1294"/>
      <c r="M25" s="1295"/>
      <c r="N25" s="1271" t="s">
        <v>1536</v>
      </c>
      <c r="O25" s="1271" t="s">
        <v>629</v>
      </c>
      <c r="P25" s="91"/>
      <c r="Q25" s="92"/>
      <c r="R25" s="919"/>
    </row>
    <row r="26" spans="1:18" s="931" customFormat="1" ht="46.5" customHeight="1">
      <c r="A26" s="1287"/>
      <c r="B26" s="1288"/>
      <c r="C26" s="1290"/>
      <c r="D26" s="927" t="s">
        <v>620</v>
      </c>
      <c r="E26" s="1292"/>
      <c r="F26" s="1273" t="s">
        <v>82</v>
      </c>
      <c r="G26" s="1274"/>
      <c r="H26" s="928" t="s">
        <v>622</v>
      </c>
      <c r="I26" s="928" t="s">
        <v>623</v>
      </c>
      <c r="J26" s="928" t="s">
        <v>624</v>
      </c>
      <c r="K26" s="928" t="s">
        <v>625</v>
      </c>
      <c r="L26" s="928" t="s">
        <v>626</v>
      </c>
      <c r="M26" s="928" t="s">
        <v>627</v>
      </c>
      <c r="N26" s="1272"/>
      <c r="O26" s="1272"/>
      <c r="P26" s="929"/>
      <c r="Q26" s="104"/>
      <c r="R26" s="930"/>
    </row>
    <row r="27" spans="1:18" s="931" customFormat="1" ht="23.25" customHeight="1">
      <c r="A27" s="1275" t="s">
        <v>1030</v>
      </c>
      <c r="B27" s="1276"/>
      <c r="C27" s="767">
        <v>226</v>
      </c>
      <c r="D27" s="767">
        <v>40</v>
      </c>
      <c r="E27" s="767">
        <v>359</v>
      </c>
      <c r="F27" s="1277">
        <v>6156</v>
      </c>
      <c r="G27" s="1278"/>
      <c r="H27" s="623">
        <v>994</v>
      </c>
      <c r="I27" s="623">
        <v>1024</v>
      </c>
      <c r="J27" s="623">
        <v>1112</v>
      </c>
      <c r="K27" s="623">
        <v>1013</v>
      </c>
      <c r="L27" s="623">
        <v>981</v>
      </c>
      <c r="M27" s="623">
        <v>1032</v>
      </c>
      <c r="N27" s="767">
        <v>79017</v>
      </c>
      <c r="O27" s="623">
        <v>231807</v>
      </c>
      <c r="P27" s="929"/>
      <c r="Q27" s="104"/>
      <c r="R27" s="930"/>
    </row>
    <row r="28" spans="1:18" s="373" customFormat="1" ht="23.25" customHeight="1">
      <c r="A28" s="1267" t="s">
        <v>1158</v>
      </c>
      <c r="B28" s="1268"/>
      <c r="C28" s="767">
        <v>229</v>
      </c>
      <c r="D28" s="767">
        <v>41</v>
      </c>
      <c r="E28" s="767">
        <v>358</v>
      </c>
      <c r="F28" s="1269">
        <v>6178</v>
      </c>
      <c r="G28" s="1270"/>
      <c r="H28" s="623">
        <v>1026</v>
      </c>
      <c r="I28" s="623">
        <v>1001</v>
      </c>
      <c r="J28" s="623">
        <v>1033</v>
      </c>
      <c r="K28" s="623">
        <v>1120</v>
      </c>
      <c r="L28" s="623">
        <v>1016</v>
      </c>
      <c r="M28" s="623">
        <v>982</v>
      </c>
      <c r="N28" s="767">
        <v>79017</v>
      </c>
      <c r="O28" s="623">
        <v>231807</v>
      </c>
      <c r="P28" s="929"/>
      <c r="Q28" s="104"/>
      <c r="R28" s="930"/>
    </row>
    <row r="29" spans="1:18" s="934" customFormat="1" ht="23.25" customHeight="1">
      <c r="A29" s="1267" t="s">
        <v>1189</v>
      </c>
      <c r="B29" s="1268"/>
      <c r="C29" s="767">
        <v>239</v>
      </c>
      <c r="D29" s="767">
        <v>43</v>
      </c>
      <c r="E29" s="767">
        <v>405</v>
      </c>
      <c r="F29" s="1269">
        <v>6273</v>
      </c>
      <c r="G29" s="1270"/>
      <c r="H29" s="623">
        <v>1091</v>
      </c>
      <c r="I29" s="623">
        <v>1022</v>
      </c>
      <c r="J29" s="623">
        <v>995</v>
      </c>
      <c r="K29" s="623">
        <v>1035</v>
      </c>
      <c r="L29" s="623">
        <v>1119</v>
      </c>
      <c r="M29" s="623">
        <v>1011</v>
      </c>
      <c r="N29" s="767">
        <v>79017</v>
      </c>
      <c r="O29" s="623">
        <v>231807</v>
      </c>
      <c r="P29" s="932"/>
      <c r="Q29" s="296"/>
      <c r="R29" s="933"/>
    </row>
    <row r="30" spans="1:18" s="934" customFormat="1" ht="23.25" customHeight="1">
      <c r="A30" s="1267" t="s">
        <v>1410</v>
      </c>
      <c r="B30" s="1268"/>
      <c r="C30" s="767">
        <v>243</v>
      </c>
      <c r="D30" s="767">
        <v>46</v>
      </c>
      <c r="E30" s="623">
        <v>390</v>
      </c>
      <c r="F30" s="1269">
        <v>6349</v>
      </c>
      <c r="G30" s="1270"/>
      <c r="H30" s="623">
        <v>1048</v>
      </c>
      <c r="I30" s="623">
        <v>1113</v>
      </c>
      <c r="J30" s="623">
        <v>1025</v>
      </c>
      <c r="K30" s="623">
        <v>998</v>
      </c>
      <c r="L30" s="623">
        <v>1043</v>
      </c>
      <c r="M30" s="623">
        <v>1122</v>
      </c>
      <c r="N30" s="767">
        <v>79017</v>
      </c>
      <c r="O30" s="623">
        <v>231807</v>
      </c>
      <c r="P30" s="932"/>
      <c r="Q30" s="296"/>
      <c r="R30" s="933"/>
    </row>
    <row r="31" spans="1:18" s="934" customFormat="1" ht="23.25" customHeight="1">
      <c r="A31" s="1267" t="s">
        <v>1449</v>
      </c>
      <c r="B31" s="1268"/>
      <c r="C31" s="623">
        <v>243</v>
      </c>
      <c r="D31" s="623">
        <v>45</v>
      </c>
      <c r="E31" s="767">
        <v>385</v>
      </c>
      <c r="F31" s="1269">
        <v>6192</v>
      </c>
      <c r="G31" s="1270"/>
      <c r="H31" s="623">
        <v>968</v>
      </c>
      <c r="I31" s="623">
        <v>1045</v>
      </c>
      <c r="J31" s="623">
        <v>1116</v>
      </c>
      <c r="K31" s="623">
        <v>1020</v>
      </c>
      <c r="L31" s="623">
        <v>1004</v>
      </c>
      <c r="M31" s="623">
        <v>1039</v>
      </c>
      <c r="N31" s="767">
        <v>79017</v>
      </c>
      <c r="O31" s="623">
        <v>231807</v>
      </c>
      <c r="P31" s="932"/>
      <c r="Q31" s="296"/>
      <c r="R31" s="933"/>
    </row>
    <row r="32" spans="1:18" s="934" customFormat="1" ht="23.25" customHeight="1">
      <c r="A32" s="1259" t="s">
        <v>1505</v>
      </c>
      <c r="B32" s="1260"/>
      <c r="C32" s="935">
        <f>SUM(C33:C42)</f>
        <v>243</v>
      </c>
      <c r="D32" s="935">
        <f>SUM(D33:D42)</f>
        <v>46</v>
      </c>
      <c r="E32" s="935">
        <f>SUM(E33:E42)</f>
        <v>422</v>
      </c>
      <c r="F32" s="1261">
        <f>SUM(F33:G42)</f>
        <v>6196</v>
      </c>
      <c r="G32" s="1262"/>
      <c r="H32" s="935">
        <f>SUM(H33:H42)</f>
        <v>1017</v>
      </c>
      <c r="I32" s="935">
        <f t="shared" ref="I32:O32" si="0">SUM(I33:I42)</f>
        <v>968</v>
      </c>
      <c r="J32" s="935">
        <f t="shared" si="0"/>
        <v>1051</v>
      </c>
      <c r="K32" s="935">
        <f t="shared" si="0"/>
        <v>1116</v>
      </c>
      <c r="L32" s="935">
        <f t="shared" si="0"/>
        <v>1033</v>
      </c>
      <c r="M32" s="935">
        <f t="shared" si="0"/>
        <v>1011</v>
      </c>
      <c r="N32" s="935">
        <f t="shared" si="0"/>
        <v>79017</v>
      </c>
      <c r="O32" s="935">
        <f t="shared" si="0"/>
        <v>231807</v>
      </c>
      <c r="P32" s="932"/>
      <c r="Q32" s="296"/>
      <c r="R32" s="933"/>
    </row>
    <row r="33" spans="1:17" s="931" customFormat="1" ht="23.25" customHeight="1">
      <c r="A33" s="1263" t="s">
        <v>610</v>
      </c>
      <c r="B33" s="1264"/>
      <c r="C33" s="936">
        <v>29</v>
      </c>
      <c r="D33" s="936">
        <v>4</v>
      </c>
      <c r="E33" s="937">
        <v>47</v>
      </c>
      <c r="F33" s="1265">
        <v>805</v>
      </c>
      <c r="G33" s="1266"/>
      <c r="H33" s="936">
        <v>128</v>
      </c>
      <c r="I33" s="938">
        <v>152</v>
      </c>
      <c r="J33" s="938">
        <v>144</v>
      </c>
      <c r="K33" s="938">
        <v>138</v>
      </c>
      <c r="L33" s="938">
        <v>127</v>
      </c>
      <c r="M33" s="936">
        <v>116</v>
      </c>
      <c r="N33" s="936">
        <v>6966</v>
      </c>
      <c r="O33" s="936">
        <v>18829</v>
      </c>
      <c r="P33" s="939"/>
      <c r="Q33" s="106"/>
    </row>
    <row r="34" spans="1:17" s="931" customFormat="1" ht="23.25" customHeight="1">
      <c r="A34" s="1251" t="s">
        <v>611</v>
      </c>
      <c r="B34" s="1252"/>
      <c r="C34" s="375">
        <v>23</v>
      </c>
      <c r="D34" s="375">
        <v>3</v>
      </c>
      <c r="E34" s="823">
        <v>40</v>
      </c>
      <c r="F34" s="1253">
        <v>596</v>
      </c>
      <c r="G34" s="1254"/>
      <c r="H34" s="375">
        <v>98</v>
      </c>
      <c r="I34" s="824">
        <v>85</v>
      </c>
      <c r="J34" s="824">
        <v>93</v>
      </c>
      <c r="K34" s="824">
        <v>116</v>
      </c>
      <c r="L34" s="824">
        <v>110</v>
      </c>
      <c r="M34" s="375">
        <v>94</v>
      </c>
      <c r="N34" s="375">
        <v>6868</v>
      </c>
      <c r="O34" s="375">
        <v>24063</v>
      </c>
      <c r="Q34" s="106"/>
    </row>
    <row r="35" spans="1:17" s="931" customFormat="1" ht="23.25" customHeight="1">
      <c r="A35" s="1251" t="s">
        <v>612</v>
      </c>
      <c r="B35" s="1252"/>
      <c r="C35" s="375">
        <v>20</v>
      </c>
      <c r="D35" s="375">
        <v>2</v>
      </c>
      <c r="E35" s="823">
        <v>37</v>
      </c>
      <c r="F35" s="1253">
        <v>565</v>
      </c>
      <c r="G35" s="1254"/>
      <c r="H35" s="375">
        <v>98</v>
      </c>
      <c r="I35" s="824">
        <v>88</v>
      </c>
      <c r="J35" s="824">
        <v>108</v>
      </c>
      <c r="K35" s="824">
        <v>91</v>
      </c>
      <c r="L35" s="824">
        <v>95</v>
      </c>
      <c r="M35" s="375">
        <v>85</v>
      </c>
      <c r="N35" s="375">
        <v>6904</v>
      </c>
      <c r="O35" s="375">
        <v>23326</v>
      </c>
      <c r="Q35" s="106"/>
    </row>
    <row r="36" spans="1:17" s="931" customFormat="1" ht="23.25" customHeight="1">
      <c r="A36" s="1251" t="s">
        <v>613</v>
      </c>
      <c r="B36" s="1252"/>
      <c r="C36" s="375">
        <v>4</v>
      </c>
      <c r="D36" s="375">
        <v>4</v>
      </c>
      <c r="E36" s="823">
        <v>11</v>
      </c>
      <c r="F36" s="1253">
        <v>17</v>
      </c>
      <c r="G36" s="1254"/>
      <c r="H36" s="375">
        <v>1</v>
      </c>
      <c r="I36" s="824">
        <v>1</v>
      </c>
      <c r="J36" s="824">
        <v>1</v>
      </c>
      <c r="K36" s="824">
        <v>4</v>
      </c>
      <c r="L36" s="824">
        <v>5</v>
      </c>
      <c r="M36" s="375">
        <v>5</v>
      </c>
      <c r="N36" s="375">
        <v>565</v>
      </c>
      <c r="O36" s="375">
        <v>2512</v>
      </c>
      <c r="Q36" s="106"/>
    </row>
    <row r="37" spans="1:17" s="931" customFormat="1" ht="23.25" customHeight="1">
      <c r="A37" s="1251" t="s">
        <v>614</v>
      </c>
      <c r="B37" s="1252"/>
      <c r="C37" s="375">
        <v>34</v>
      </c>
      <c r="D37" s="375">
        <v>7</v>
      </c>
      <c r="E37" s="823">
        <v>61</v>
      </c>
      <c r="F37" s="1253">
        <v>875</v>
      </c>
      <c r="G37" s="1254"/>
      <c r="H37" s="375">
        <v>126</v>
      </c>
      <c r="I37" s="824">
        <v>141</v>
      </c>
      <c r="J37" s="824">
        <v>151</v>
      </c>
      <c r="K37" s="824">
        <v>160</v>
      </c>
      <c r="L37" s="824">
        <v>130</v>
      </c>
      <c r="M37" s="375">
        <v>167</v>
      </c>
      <c r="N37" s="375">
        <v>8621</v>
      </c>
      <c r="O37" s="375">
        <v>29632</v>
      </c>
      <c r="Q37" s="106"/>
    </row>
    <row r="38" spans="1:17" s="931" customFormat="1" ht="23.25" customHeight="1">
      <c r="A38" s="1251" t="s">
        <v>615</v>
      </c>
      <c r="B38" s="1252"/>
      <c r="C38" s="375">
        <v>14</v>
      </c>
      <c r="D38" s="375">
        <v>2</v>
      </c>
      <c r="E38" s="823">
        <v>28</v>
      </c>
      <c r="F38" s="1253">
        <v>242</v>
      </c>
      <c r="G38" s="1254"/>
      <c r="H38" s="375">
        <v>44</v>
      </c>
      <c r="I38" s="824">
        <v>39</v>
      </c>
      <c r="J38" s="824">
        <v>38</v>
      </c>
      <c r="K38" s="824">
        <v>38</v>
      </c>
      <c r="L38" s="824">
        <v>38</v>
      </c>
      <c r="M38" s="375">
        <v>45</v>
      </c>
      <c r="N38" s="375">
        <v>6584</v>
      </c>
      <c r="O38" s="375">
        <v>27341</v>
      </c>
      <c r="Q38" s="106"/>
    </row>
    <row r="39" spans="1:17" s="931" customFormat="1" ht="23.25" customHeight="1">
      <c r="A39" s="1251" t="s">
        <v>616</v>
      </c>
      <c r="B39" s="1252"/>
      <c r="C39" s="375">
        <v>32</v>
      </c>
      <c r="D39" s="375">
        <v>6</v>
      </c>
      <c r="E39" s="823">
        <v>57</v>
      </c>
      <c r="F39" s="1253">
        <v>843</v>
      </c>
      <c r="G39" s="1254"/>
      <c r="H39" s="375">
        <v>134</v>
      </c>
      <c r="I39" s="824">
        <v>132</v>
      </c>
      <c r="J39" s="824">
        <v>136</v>
      </c>
      <c r="K39" s="824">
        <v>163</v>
      </c>
      <c r="L39" s="824">
        <v>151</v>
      </c>
      <c r="M39" s="375">
        <v>127</v>
      </c>
      <c r="N39" s="375">
        <v>10467</v>
      </c>
      <c r="O39" s="375">
        <v>25189</v>
      </c>
      <c r="Q39" s="106"/>
    </row>
    <row r="40" spans="1:17" s="931" customFormat="1" ht="23.25" customHeight="1">
      <c r="A40" s="1251" t="s">
        <v>617</v>
      </c>
      <c r="B40" s="1252"/>
      <c r="C40" s="375">
        <v>30</v>
      </c>
      <c r="D40" s="375">
        <v>6</v>
      </c>
      <c r="E40" s="823">
        <v>47</v>
      </c>
      <c r="F40" s="1253">
        <v>736</v>
      </c>
      <c r="G40" s="1254"/>
      <c r="H40" s="375">
        <v>121</v>
      </c>
      <c r="I40" s="824">
        <v>118</v>
      </c>
      <c r="J40" s="824">
        <v>124</v>
      </c>
      <c r="K40" s="824">
        <v>124</v>
      </c>
      <c r="L40" s="824">
        <v>128</v>
      </c>
      <c r="M40" s="375">
        <v>121</v>
      </c>
      <c r="N40" s="375">
        <v>11887</v>
      </c>
      <c r="O40" s="375">
        <v>45859</v>
      </c>
      <c r="Q40" s="106"/>
    </row>
    <row r="41" spans="1:17" s="931" customFormat="1" ht="23.25" customHeight="1">
      <c r="A41" s="1251" t="s">
        <v>618</v>
      </c>
      <c r="B41" s="1252"/>
      <c r="C41" s="375">
        <v>34</v>
      </c>
      <c r="D41" s="375">
        <v>7</v>
      </c>
      <c r="E41" s="823">
        <v>54</v>
      </c>
      <c r="F41" s="1253">
        <v>928</v>
      </c>
      <c r="G41" s="1254"/>
      <c r="H41" s="375">
        <v>176</v>
      </c>
      <c r="I41" s="824">
        <v>135</v>
      </c>
      <c r="J41" s="824">
        <v>154</v>
      </c>
      <c r="K41" s="824">
        <v>173</v>
      </c>
      <c r="L41" s="824">
        <v>146</v>
      </c>
      <c r="M41" s="375">
        <v>144</v>
      </c>
      <c r="N41" s="375">
        <v>10900</v>
      </c>
      <c r="O41" s="375">
        <v>15953</v>
      </c>
      <c r="Q41" s="106"/>
    </row>
    <row r="42" spans="1:17" s="931" customFormat="1" ht="23.25" customHeight="1">
      <c r="A42" s="1255" t="s">
        <v>619</v>
      </c>
      <c r="B42" s="1256"/>
      <c r="C42" s="940">
        <v>23</v>
      </c>
      <c r="D42" s="940">
        <v>5</v>
      </c>
      <c r="E42" s="941">
        <v>40</v>
      </c>
      <c r="F42" s="1257">
        <v>589</v>
      </c>
      <c r="G42" s="1258"/>
      <c r="H42" s="940">
        <v>91</v>
      </c>
      <c r="I42" s="942">
        <v>77</v>
      </c>
      <c r="J42" s="942">
        <v>102</v>
      </c>
      <c r="K42" s="942">
        <v>109</v>
      </c>
      <c r="L42" s="942">
        <v>103</v>
      </c>
      <c r="M42" s="940">
        <v>107</v>
      </c>
      <c r="N42" s="940">
        <v>9255</v>
      </c>
      <c r="O42" s="940">
        <v>19103</v>
      </c>
      <c r="Q42" s="106"/>
    </row>
    <row r="43" spans="1:17" ht="24" customHeight="1">
      <c r="D43" s="943"/>
      <c r="E43" s="943"/>
      <c r="F43" s="943"/>
      <c r="G43" s="377"/>
      <c r="H43" s="377"/>
      <c r="I43" s="377"/>
      <c r="J43" s="377"/>
      <c r="K43" s="377"/>
      <c r="L43" s="377"/>
      <c r="M43" s="377"/>
      <c r="N43" s="377"/>
      <c r="O43" s="369" t="s">
        <v>1488</v>
      </c>
    </row>
    <row r="44" spans="1:17" ht="24.75" customHeight="1">
      <c r="A44" s="384" t="s">
        <v>1028</v>
      </c>
      <c r="D44" s="378"/>
      <c r="E44" s="378"/>
      <c r="F44" s="378"/>
      <c r="K44" s="548"/>
      <c r="L44" s="548"/>
      <c r="M44" s="548"/>
      <c r="N44" s="548"/>
      <c r="O44" s="548"/>
    </row>
  </sheetData>
  <mergeCells count="102">
    <mergeCell ref="A4:B5"/>
    <mergeCell ref="C4:C5"/>
    <mergeCell ref="D4:D5"/>
    <mergeCell ref="E4:H4"/>
    <mergeCell ref="I4:O4"/>
    <mergeCell ref="E5:F5"/>
    <mergeCell ref="G5:H5"/>
    <mergeCell ref="I5:K5"/>
    <mergeCell ref="L5:M5"/>
    <mergeCell ref="A6:B6"/>
    <mergeCell ref="E6:F6"/>
    <mergeCell ref="G6:H6"/>
    <mergeCell ref="I6:K6"/>
    <mergeCell ref="L6:M6"/>
    <mergeCell ref="A7:B7"/>
    <mergeCell ref="E7:F7"/>
    <mergeCell ref="G7:H7"/>
    <mergeCell ref="I7:K7"/>
    <mergeCell ref="L7:M7"/>
    <mergeCell ref="A8:B8"/>
    <mergeCell ref="E8:F8"/>
    <mergeCell ref="G8:H8"/>
    <mergeCell ref="I8:K8"/>
    <mergeCell ref="L8:M8"/>
    <mergeCell ref="A9:B9"/>
    <mergeCell ref="E9:F9"/>
    <mergeCell ref="G9:H9"/>
    <mergeCell ref="I9:K9"/>
    <mergeCell ref="L9:M9"/>
    <mergeCell ref="A10:B10"/>
    <mergeCell ref="E10:F10"/>
    <mergeCell ref="G10:H10"/>
    <mergeCell ref="I10:K10"/>
    <mergeCell ref="L10:M10"/>
    <mergeCell ref="A11:B11"/>
    <mergeCell ref="E11:F11"/>
    <mergeCell ref="G11:H11"/>
    <mergeCell ref="I11:K11"/>
    <mergeCell ref="L11:M11"/>
    <mergeCell ref="A16:B17"/>
    <mergeCell ref="C16:C17"/>
    <mergeCell ref="D16:D17"/>
    <mergeCell ref="E16:H16"/>
    <mergeCell ref="I16:O16"/>
    <mergeCell ref="E17:F17"/>
    <mergeCell ref="G17:H17"/>
    <mergeCell ref="I17:K17"/>
    <mergeCell ref="L17:M17"/>
    <mergeCell ref="A18:B18"/>
    <mergeCell ref="E18:F18"/>
    <mergeCell ref="G18:H18"/>
    <mergeCell ref="I18:K18"/>
    <mergeCell ref="L18:M18"/>
    <mergeCell ref="A19:B19"/>
    <mergeCell ref="E19:F19"/>
    <mergeCell ref="G19:H19"/>
    <mergeCell ref="I19:K19"/>
    <mergeCell ref="L19:M19"/>
    <mergeCell ref="A20:B20"/>
    <mergeCell ref="E20:F20"/>
    <mergeCell ref="G20:H20"/>
    <mergeCell ref="I20:K20"/>
    <mergeCell ref="L20:M20"/>
    <mergeCell ref="A25:B26"/>
    <mergeCell ref="C25:C26"/>
    <mergeCell ref="E25:E26"/>
    <mergeCell ref="F25:M25"/>
    <mergeCell ref="A29:B29"/>
    <mergeCell ref="F29:G29"/>
    <mergeCell ref="A30:B30"/>
    <mergeCell ref="F30:G30"/>
    <mergeCell ref="A31:B31"/>
    <mergeCell ref="F31:G31"/>
    <mergeCell ref="N25:N26"/>
    <mergeCell ref="O25:O26"/>
    <mergeCell ref="F26:G26"/>
    <mergeCell ref="A27:B27"/>
    <mergeCell ref="F27:G27"/>
    <mergeCell ref="A28:B28"/>
    <mergeCell ref="F28:G28"/>
    <mergeCell ref="A35:B35"/>
    <mergeCell ref="F35:G35"/>
    <mergeCell ref="A36:B36"/>
    <mergeCell ref="F36:G36"/>
    <mergeCell ref="A37:B37"/>
    <mergeCell ref="F37:G37"/>
    <mergeCell ref="A32:B32"/>
    <mergeCell ref="F32:G32"/>
    <mergeCell ref="A33:B33"/>
    <mergeCell ref="F33:G33"/>
    <mergeCell ref="A34:B34"/>
    <mergeCell ref="F34:G34"/>
    <mergeCell ref="A41:B41"/>
    <mergeCell ref="F41:G41"/>
    <mergeCell ref="A42:B42"/>
    <mergeCell ref="F42:G42"/>
    <mergeCell ref="A38:B38"/>
    <mergeCell ref="F38:G38"/>
    <mergeCell ref="A39:B39"/>
    <mergeCell ref="F39:G39"/>
    <mergeCell ref="A40:B40"/>
    <mergeCell ref="F40:G40"/>
  </mergeCells>
  <phoneticPr fontId="2"/>
  <printOptions horizontalCentered="1"/>
  <pageMargins left="0.70866141732283472" right="0.31496062992125984" top="0.74803149606299213" bottom="0.74803149606299213" header="0.31496062992125984" footer="0.31496062992125984"/>
  <pageSetup paperSize="9" scale="78" orientation="portrait" r:id="rId1"/>
  <headerFooter scaleWithDoc="0"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DA15C-16D9-4C86-B252-15FC180DEE25}">
  <sheetPr>
    <tabColor theme="7" tint="0.79998168889431442"/>
  </sheetPr>
  <dimension ref="A1:T36"/>
  <sheetViews>
    <sheetView view="pageBreakPreview" topLeftCell="A7" zoomScaleNormal="100" zoomScaleSheetLayoutView="100" workbookViewId="0">
      <selection activeCell="O25" sqref="O25:O26"/>
    </sheetView>
  </sheetViews>
  <sheetFormatPr defaultRowHeight="13.5"/>
  <cols>
    <col min="1" max="1" width="12.625" style="384" customWidth="1"/>
    <col min="2" max="2" width="7.625" style="384" customWidth="1"/>
    <col min="3" max="5" width="5.75" style="384" customWidth="1"/>
    <col min="6" max="6" width="3.5" style="384" customWidth="1"/>
    <col min="7" max="7" width="3.375" style="362" customWidth="1"/>
    <col min="8" max="9" width="7.5" style="362" bestFit="1" customWidth="1"/>
    <col min="10" max="10" width="5.25" style="362" customWidth="1"/>
    <col min="11" max="11" width="9.875" style="362" customWidth="1"/>
    <col min="12" max="12" width="9.875" style="84" customWidth="1"/>
    <col min="13" max="13" width="10.125" style="384" customWidth="1"/>
    <col min="14" max="14" width="10.125" style="84" customWidth="1"/>
    <col min="15" max="15" width="6" style="384" customWidth="1"/>
    <col min="16" max="16384" width="9" style="384"/>
  </cols>
  <sheetData>
    <row r="1" spans="1:15" ht="28.5" customHeight="1"/>
    <row r="2" spans="1:15" ht="17.25" customHeight="1">
      <c r="A2" s="384" t="s">
        <v>1019</v>
      </c>
    </row>
    <row r="3" spans="1:15" s="363" customFormat="1" ht="17.25" customHeight="1">
      <c r="D3" s="364"/>
      <c r="E3" s="364"/>
      <c r="F3" s="364"/>
      <c r="G3" s="365"/>
      <c r="H3" s="365"/>
      <c r="I3" s="365"/>
      <c r="J3" s="365"/>
      <c r="K3" s="365"/>
      <c r="L3" s="362" t="s">
        <v>631</v>
      </c>
      <c r="M3" s="116"/>
      <c r="N3" s="89"/>
    </row>
    <row r="4" spans="1:15" ht="20.25" customHeight="1">
      <c r="A4" s="1285" t="s">
        <v>644</v>
      </c>
      <c r="B4" s="1286"/>
      <c r="C4" s="1289" t="s">
        <v>601</v>
      </c>
      <c r="D4" s="926"/>
      <c r="E4" s="1291" t="s">
        <v>602</v>
      </c>
      <c r="F4" s="1293" t="s">
        <v>918</v>
      </c>
      <c r="G4" s="1294"/>
      <c r="H4" s="1294"/>
      <c r="I4" s="1294"/>
      <c r="J4" s="1294"/>
      <c r="K4" s="1271" t="s">
        <v>1536</v>
      </c>
      <c r="L4" s="1271" t="s">
        <v>629</v>
      </c>
      <c r="M4" s="91"/>
      <c r="N4" s="92"/>
      <c r="O4" s="919"/>
    </row>
    <row r="5" spans="1:15" s="931" customFormat="1" ht="46.5" customHeight="1">
      <c r="A5" s="1287"/>
      <c r="B5" s="1288"/>
      <c r="C5" s="1290"/>
      <c r="D5" s="927" t="s">
        <v>620</v>
      </c>
      <c r="E5" s="1292"/>
      <c r="F5" s="1273" t="s">
        <v>82</v>
      </c>
      <c r="G5" s="1274"/>
      <c r="H5" s="928" t="s">
        <v>622</v>
      </c>
      <c r="I5" s="928" t="s">
        <v>623</v>
      </c>
      <c r="J5" s="928" t="s">
        <v>624</v>
      </c>
      <c r="K5" s="1272"/>
      <c r="L5" s="1272"/>
      <c r="M5" s="929"/>
      <c r="N5" s="104"/>
      <c r="O5" s="930"/>
    </row>
    <row r="6" spans="1:15" s="373" customFormat="1" ht="21.95" customHeight="1">
      <c r="A6" s="1378" t="s">
        <v>1159</v>
      </c>
      <c r="B6" s="1379"/>
      <c r="C6" s="823">
        <v>93</v>
      </c>
      <c r="D6" s="375">
        <v>16</v>
      </c>
      <c r="E6" s="823">
        <v>205</v>
      </c>
      <c r="F6" s="1265">
        <v>2793</v>
      </c>
      <c r="G6" s="1266"/>
      <c r="H6" s="375">
        <v>964</v>
      </c>
      <c r="I6" s="375">
        <v>931</v>
      </c>
      <c r="J6" s="375">
        <v>898</v>
      </c>
      <c r="K6" s="375">
        <v>42255</v>
      </c>
      <c r="L6" s="375">
        <v>105266</v>
      </c>
      <c r="M6" s="929"/>
      <c r="N6" s="104"/>
      <c r="O6" s="930"/>
    </row>
    <row r="7" spans="1:15" s="373" customFormat="1" ht="21.95" customHeight="1">
      <c r="A7" s="1370" t="s">
        <v>1411</v>
      </c>
      <c r="B7" s="1371"/>
      <c r="C7" s="823">
        <v>96</v>
      </c>
      <c r="D7" s="823">
        <v>17</v>
      </c>
      <c r="E7" s="823">
        <v>220</v>
      </c>
      <c r="F7" s="1253">
        <v>2821</v>
      </c>
      <c r="G7" s="1254"/>
      <c r="H7" s="375">
        <v>925</v>
      </c>
      <c r="I7" s="375">
        <v>965</v>
      </c>
      <c r="J7" s="375">
        <v>931</v>
      </c>
      <c r="K7" s="375">
        <v>42255</v>
      </c>
      <c r="L7" s="375">
        <v>105266</v>
      </c>
      <c r="M7" s="929"/>
      <c r="N7" s="104"/>
      <c r="O7" s="930"/>
    </row>
    <row r="8" spans="1:15" s="373" customFormat="1" ht="21.95" customHeight="1">
      <c r="A8" s="1370" t="s">
        <v>1450</v>
      </c>
      <c r="B8" s="1371"/>
      <c r="C8" s="375">
        <v>95</v>
      </c>
      <c r="D8" s="375">
        <v>17</v>
      </c>
      <c r="E8" s="375">
        <v>215</v>
      </c>
      <c r="F8" s="1307">
        <v>2806</v>
      </c>
      <c r="G8" s="1308"/>
      <c r="H8" s="375">
        <v>914</v>
      </c>
      <c r="I8" s="375">
        <v>930</v>
      </c>
      <c r="J8" s="375">
        <v>962</v>
      </c>
      <c r="K8" s="375">
        <v>42255</v>
      </c>
      <c r="L8" s="375">
        <v>105266</v>
      </c>
      <c r="M8" s="929"/>
      <c r="N8" s="104"/>
      <c r="O8" s="930"/>
    </row>
    <row r="9" spans="1:15" s="373" customFormat="1" ht="21.95" customHeight="1">
      <c r="A9" s="1370" t="s">
        <v>1492</v>
      </c>
      <c r="B9" s="1371"/>
      <c r="C9" s="375">
        <v>97</v>
      </c>
      <c r="D9" s="375">
        <v>18</v>
      </c>
      <c r="E9" s="375">
        <v>218</v>
      </c>
      <c r="F9" s="1345">
        <v>2876</v>
      </c>
      <c r="G9" s="1346"/>
      <c r="H9" s="375">
        <v>1035</v>
      </c>
      <c r="I9" s="375">
        <v>909</v>
      </c>
      <c r="J9" s="375">
        <v>932</v>
      </c>
      <c r="K9" s="375">
        <v>42255</v>
      </c>
      <c r="L9" s="375">
        <v>105266</v>
      </c>
      <c r="M9" s="929"/>
      <c r="N9" s="104"/>
      <c r="O9" s="930"/>
    </row>
    <row r="10" spans="1:15" s="373" customFormat="1" ht="21.95" customHeight="1">
      <c r="A10" s="1372" t="s">
        <v>1516</v>
      </c>
      <c r="B10" s="1373"/>
      <c r="C10" s="944">
        <f>SUM(C11:C15)</f>
        <v>99</v>
      </c>
      <c r="D10" s="944">
        <f t="shared" ref="D10:E10" si="0">SUM(D11:D15)</f>
        <v>20</v>
      </c>
      <c r="E10" s="944">
        <f t="shared" si="0"/>
        <v>222</v>
      </c>
      <c r="F10" s="1374">
        <f>SUM(F11:G15)</f>
        <v>2936</v>
      </c>
      <c r="G10" s="1375"/>
      <c r="H10" s="945">
        <f>SUM(H11:H15)</f>
        <v>981</v>
      </c>
      <c r="I10" s="945">
        <f t="shared" ref="I10:L10" si="1">SUM(I11:I15)</f>
        <v>1045</v>
      </c>
      <c r="J10" s="945">
        <f t="shared" si="1"/>
        <v>910</v>
      </c>
      <c r="K10" s="945">
        <f t="shared" si="1"/>
        <v>42255</v>
      </c>
      <c r="L10" s="945">
        <f t="shared" si="1"/>
        <v>105266</v>
      </c>
      <c r="M10" s="929"/>
      <c r="N10" s="104"/>
      <c r="O10" s="930"/>
    </row>
    <row r="11" spans="1:15" s="931" customFormat="1" ht="21.95" customHeight="1">
      <c r="A11" s="1263" t="s">
        <v>632</v>
      </c>
      <c r="B11" s="1264"/>
      <c r="C11" s="936">
        <v>23</v>
      </c>
      <c r="D11" s="936">
        <v>4</v>
      </c>
      <c r="E11" s="937">
        <v>52</v>
      </c>
      <c r="F11" s="1376">
        <v>730</v>
      </c>
      <c r="G11" s="1377"/>
      <c r="H11" s="936">
        <v>243</v>
      </c>
      <c r="I11" s="938">
        <v>247</v>
      </c>
      <c r="J11" s="938">
        <v>240</v>
      </c>
      <c r="K11" s="936">
        <v>9880</v>
      </c>
      <c r="L11" s="936">
        <v>20449</v>
      </c>
      <c r="M11" s="939"/>
      <c r="N11" s="106"/>
    </row>
    <row r="12" spans="1:15" s="931" customFormat="1" ht="21.95" customHeight="1">
      <c r="A12" s="1251" t="s">
        <v>636</v>
      </c>
      <c r="B12" s="1252"/>
      <c r="C12" s="375">
        <v>4</v>
      </c>
      <c r="D12" s="375">
        <v>4</v>
      </c>
      <c r="E12" s="823">
        <v>15</v>
      </c>
      <c r="F12" s="1368">
        <v>12</v>
      </c>
      <c r="G12" s="1369"/>
      <c r="H12" s="375">
        <v>5</v>
      </c>
      <c r="I12" s="824">
        <v>4</v>
      </c>
      <c r="J12" s="824">
        <v>3</v>
      </c>
      <c r="K12" s="375">
        <v>915</v>
      </c>
      <c r="L12" s="375">
        <v>2512</v>
      </c>
      <c r="N12" s="106"/>
    </row>
    <row r="13" spans="1:15" s="931" customFormat="1" ht="21.95" customHeight="1">
      <c r="A13" s="1251" t="s">
        <v>633</v>
      </c>
      <c r="B13" s="1252"/>
      <c r="C13" s="375">
        <v>29</v>
      </c>
      <c r="D13" s="375">
        <v>5</v>
      </c>
      <c r="E13" s="823">
        <v>66</v>
      </c>
      <c r="F13" s="1368">
        <v>895</v>
      </c>
      <c r="G13" s="1369"/>
      <c r="H13" s="375">
        <v>295</v>
      </c>
      <c r="I13" s="824">
        <v>326</v>
      </c>
      <c r="J13" s="824">
        <v>274</v>
      </c>
      <c r="K13" s="375">
        <v>12199</v>
      </c>
      <c r="L13" s="375">
        <v>27253</v>
      </c>
      <c r="N13" s="106"/>
    </row>
    <row r="14" spans="1:15" s="931" customFormat="1" ht="21.95" customHeight="1">
      <c r="A14" s="1251" t="s">
        <v>634</v>
      </c>
      <c r="B14" s="1252"/>
      <c r="C14" s="375">
        <v>24</v>
      </c>
      <c r="D14" s="375">
        <v>3</v>
      </c>
      <c r="E14" s="823">
        <v>49</v>
      </c>
      <c r="F14" s="1368">
        <v>760</v>
      </c>
      <c r="G14" s="1369"/>
      <c r="H14" s="375">
        <v>272</v>
      </c>
      <c r="I14" s="824">
        <v>279</v>
      </c>
      <c r="J14" s="824">
        <v>209</v>
      </c>
      <c r="K14" s="375">
        <v>9138</v>
      </c>
      <c r="L14" s="375">
        <v>34160</v>
      </c>
      <c r="N14" s="106"/>
    </row>
    <row r="15" spans="1:15" s="931" customFormat="1" ht="21.95" customHeight="1">
      <c r="A15" s="1255" t="s">
        <v>635</v>
      </c>
      <c r="B15" s="1256"/>
      <c r="C15" s="940">
        <v>19</v>
      </c>
      <c r="D15" s="940">
        <v>4</v>
      </c>
      <c r="E15" s="941">
        <v>40</v>
      </c>
      <c r="F15" s="1356">
        <v>539</v>
      </c>
      <c r="G15" s="1357"/>
      <c r="H15" s="940">
        <v>166</v>
      </c>
      <c r="I15" s="942">
        <v>189</v>
      </c>
      <c r="J15" s="942">
        <v>184</v>
      </c>
      <c r="K15" s="940">
        <v>10123</v>
      </c>
      <c r="L15" s="940">
        <v>20892</v>
      </c>
      <c r="N15" s="106"/>
    </row>
    <row r="16" spans="1:15" ht="24.75" customHeight="1">
      <c r="A16" s="384" t="s">
        <v>640</v>
      </c>
      <c r="D16" s="378"/>
      <c r="E16" s="378"/>
      <c r="F16" s="378"/>
      <c r="G16" s="548"/>
      <c r="H16" s="548"/>
      <c r="I16" s="548"/>
      <c r="J16" s="548"/>
      <c r="K16" s="548"/>
      <c r="L16" s="369" t="s">
        <v>1488</v>
      </c>
    </row>
    <row r="17" spans="1:20" ht="24.75" customHeight="1">
      <c r="A17" s="384" t="s">
        <v>1022</v>
      </c>
      <c r="D17" s="378"/>
      <c r="E17" s="378"/>
      <c r="F17" s="378"/>
    </row>
    <row r="18" spans="1:20" ht="24.75" customHeight="1">
      <c r="D18" s="378"/>
      <c r="E18" s="378"/>
      <c r="F18" s="378"/>
    </row>
    <row r="19" spans="1:20" ht="17.25" customHeight="1">
      <c r="A19" s="384" t="s">
        <v>1020</v>
      </c>
    </row>
    <row r="20" spans="1:20" s="363" customFormat="1" ht="17.25" customHeight="1">
      <c r="D20" s="364"/>
      <c r="E20" s="364"/>
      <c r="F20" s="364"/>
      <c r="G20" s="365"/>
      <c r="H20" s="365"/>
      <c r="I20" s="365"/>
      <c r="J20" s="365"/>
      <c r="K20" s="365"/>
      <c r="L20" s="362" t="s">
        <v>631</v>
      </c>
      <c r="M20" s="116"/>
      <c r="N20" s="89"/>
    </row>
    <row r="21" spans="1:20" ht="24.75" customHeight="1">
      <c r="A21" s="1285" t="s">
        <v>645</v>
      </c>
      <c r="B21" s="1286"/>
      <c r="C21" s="1358" t="s">
        <v>601</v>
      </c>
      <c r="D21" s="1359"/>
      <c r="E21" s="1362" t="s">
        <v>1397</v>
      </c>
      <c r="F21" s="1363"/>
      <c r="G21" s="1364"/>
      <c r="H21" s="1363" t="s">
        <v>642</v>
      </c>
      <c r="I21" s="1363"/>
      <c r="J21" s="1364"/>
      <c r="K21" s="1271" t="s">
        <v>628</v>
      </c>
      <c r="L21" s="1271" t="s">
        <v>629</v>
      </c>
      <c r="M21" s="918"/>
      <c r="N21" s="92"/>
      <c r="O21" s="946" t="s">
        <v>1400</v>
      </c>
    </row>
    <row r="22" spans="1:20" s="931" customFormat="1" ht="36" customHeight="1">
      <c r="A22" s="1287"/>
      <c r="B22" s="1288"/>
      <c r="C22" s="1360"/>
      <c r="D22" s="1361"/>
      <c r="E22" s="1365"/>
      <c r="F22" s="1366"/>
      <c r="G22" s="1367"/>
      <c r="H22" s="1366"/>
      <c r="I22" s="1366"/>
      <c r="J22" s="1367"/>
      <c r="K22" s="1272"/>
      <c r="L22" s="1272"/>
      <c r="M22" s="929"/>
      <c r="N22" s="104"/>
      <c r="O22" s="930"/>
      <c r="P22" s="931" t="s">
        <v>1399</v>
      </c>
      <c r="Q22" s="931" t="s">
        <v>1398</v>
      </c>
      <c r="R22" s="931" t="s">
        <v>1399</v>
      </c>
    </row>
    <row r="23" spans="1:20" s="373" customFormat="1" ht="21.95" customHeight="1">
      <c r="A23" s="1336" t="s">
        <v>1036</v>
      </c>
      <c r="B23" s="1337"/>
      <c r="C23" s="1338">
        <v>72</v>
      </c>
      <c r="D23" s="1339"/>
      <c r="E23" s="1338">
        <v>196</v>
      </c>
      <c r="F23" s="1349"/>
      <c r="G23" s="1339"/>
      <c r="H23" s="1349">
        <v>2604</v>
      </c>
      <c r="I23" s="1349"/>
      <c r="J23" s="1339"/>
      <c r="K23" s="825">
        <v>37726</v>
      </c>
      <c r="L23" s="757">
        <v>157251</v>
      </c>
      <c r="M23" s="929"/>
      <c r="N23" s="104"/>
      <c r="O23" s="947" t="s">
        <v>969</v>
      </c>
      <c r="P23" s="931">
        <v>192</v>
      </c>
      <c r="Q23" s="931">
        <v>34</v>
      </c>
      <c r="R23" s="931">
        <f>P23-Q23</f>
        <v>158</v>
      </c>
    </row>
    <row r="24" spans="1:20" s="373" customFormat="1" ht="21.95" customHeight="1">
      <c r="A24" s="1336" t="s">
        <v>1160</v>
      </c>
      <c r="B24" s="1337"/>
      <c r="C24" s="1338">
        <v>70</v>
      </c>
      <c r="D24" s="1339"/>
      <c r="E24" s="1338">
        <v>198</v>
      </c>
      <c r="F24" s="1349"/>
      <c r="G24" s="1339"/>
      <c r="H24" s="1349">
        <v>2515</v>
      </c>
      <c r="I24" s="1349"/>
      <c r="J24" s="1339"/>
      <c r="K24" s="825">
        <v>37726</v>
      </c>
      <c r="L24" s="757">
        <v>157251</v>
      </c>
      <c r="M24" s="929"/>
      <c r="N24" s="104"/>
      <c r="O24" s="947" t="s">
        <v>986</v>
      </c>
      <c r="P24" s="931">
        <v>197</v>
      </c>
      <c r="Q24" s="931">
        <v>36</v>
      </c>
      <c r="R24" s="931">
        <f t="shared" ref="R24:R27" si="2">P24-Q24</f>
        <v>161</v>
      </c>
    </row>
    <row r="25" spans="1:20" s="373" customFormat="1" ht="21.95" customHeight="1">
      <c r="A25" s="1336" t="s">
        <v>1185</v>
      </c>
      <c r="B25" s="1337"/>
      <c r="C25" s="1354">
        <v>69</v>
      </c>
      <c r="D25" s="1355"/>
      <c r="E25" s="1338">
        <v>200</v>
      </c>
      <c r="F25" s="1349"/>
      <c r="G25" s="1339"/>
      <c r="H25" s="1349">
        <v>2372</v>
      </c>
      <c r="I25" s="1349"/>
      <c r="J25" s="1339"/>
      <c r="K25" s="746">
        <v>37726</v>
      </c>
      <c r="L25" s="746">
        <v>157251</v>
      </c>
      <c r="M25" s="947"/>
      <c r="N25" s="104"/>
      <c r="O25" s="947" t="s">
        <v>1036</v>
      </c>
      <c r="P25" s="931">
        <v>196</v>
      </c>
      <c r="Q25" s="931">
        <v>38</v>
      </c>
      <c r="R25" s="931">
        <f t="shared" si="2"/>
        <v>158</v>
      </c>
    </row>
    <row r="26" spans="1:20" s="373" customFormat="1" ht="21.95" customHeight="1">
      <c r="A26" s="1336" t="s">
        <v>1374</v>
      </c>
      <c r="B26" s="1337"/>
      <c r="C26" s="1338">
        <v>68</v>
      </c>
      <c r="D26" s="1339"/>
      <c r="E26" s="1338">
        <v>177</v>
      </c>
      <c r="F26" s="1349"/>
      <c r="G26" s="1339"/>
      <c r="H26" s="1349">
        <v>2340</v>
      </c>
      <c r="I26" s="1349"/>
      <c r="J26" s="1339"/>
      <c r="K26" s="826">
        <v>45054</v>
      </c>
      <c r="L26" s="746">
        <v>197079</v>
      </c>
      <c r="M26" s="929"/>
      <c r="N26" s="104"/>
      <c r="O26" s="947" t="s">
        <v>1160</v>
      </c>
      <c r="P26" s="931">
        <v>198</v>
      </c>
      <c r="Q26" s="931">
        <v>39</v>
      </c>
      <c r="R26" s="931">
        <f t="shared" si="2"/>
        <v>159</v>
      </c>
    </row>
    <row r="27" spans="1:20" s="373" customFormat="1" ht="21.95" customHeight="1">
      <c r="A27" s="1336" t="s">
        <v>1444</v>
      </c>
      <c r="B27" s="1337"/>
      <c r="C27" s="1338">
        <f>SUM(C29:D32)</f>
        <v>74</v>
      </c>
      <c r="D27" s="1339"/>
      <c r="E27" s="1338">
        <f>SUM(E29:G32)</f>
        <v>171</v>
      </c>
      <c r="F27" s="1349"/>
      <c r="G27" s="1339"/>
      <c r="H27" s="1349">
        <f>SUM(H29:J32)</f>
        <v>2456</v>
      </c>
      <c r="I27" s="1349"/>
      <c r="J27" s="1339"/>
      <c r="K27" s="826">
        <f>SUM(K29:K32)</f>
        <v>45054</v>
      </c>
      <c r="L27" s="746">
        <f>SUM(L29:L32)</f>
        <v>197080</v>
      </c>
      <c r="M27" s="929"/>
      <c r="N27" s="104"/>
      <c r="O27" s="947" t="s">
        <v>1185</v>
      </c>
      <c r="P27" s="931">
        <v>200</v>
      </c>
      <c r="Q27" s="931">
        <v>35</v>
      </c>
      <c r="R27" s="931">
        <f t="shared" si="2"/>
        <v>165</v>
      </c>
    </row>
    <row r="28" spans="1:20" s="373" customFormat="1" ht="21.95" customHeight="1">
      <c r="A28" s="1336" t="s">
        <v>1511</v>
      </c>
      <c r="B28" s="1337"/>
      <c r="C28" s="1338">
        <f>SUM(C29:D32)</f>
        <v>74</v>
      </c>
      <c r="D28" s="1339"/>
      <c r="E28" s="1340">
        <f>SUM(E29:G32)</f>
        <v>171</v>
      </c>
      <c r="F28" s="1341"/>
      <c r="G28" s="1342"/>
      <c r="H28" s="1341">
        <f>SUM(H29:J32)</f>
        <v>2456</v>
      </c>
      <c r="I28" s="1341"/>
      <c r="J28" s="1342"/>
      <c r="K28" s="826">
        <f>SUM(K29:K32)</f>
        <v>45054</v>
      </c>
      <c r="L28" s="746">
        <f>SUM(L29:L32)</f>
        <v>197080</v>
      </c>
      <c r="M28" s="929"/>
      <c r="N28" s="104"/>
      <c r="O28" s="947"/>
    </row>
    <row r="29" spans="1:20" s="373" customFormat="1" ht="21.95" customHeight="1">
      <c r="A29" s="1350" t="s">
        <v>637</v>
      </c>
      <c r="B29" s="1351"/>
      <c r="C29" s="1352">
        <v>8</v>
      </c>
      <c r="D29" s="1353"/>
      <c r="E29" s="1300">
        <v>39</v>
      </c>
      <c r="F29" s="1302"/>
      <c r="G29" s="1301"/>
      <c r="H29" s="1302">
        <v>262</v>
      </c>
      <c r="I29" s="1302"/>
      <c r="J29" s="1301"/>
      <c r="K29" s="936">
        <v>11098</v>
      </c>
      <c r="L29" s="936">
        <v>50088</v>
      </c>
      <c r="M29" s="929"/>
      <c r="N29" s="104"/>
      <c r="O29" s="947"/>
    </row>
    <row r="30" spans="1:20" s="399" customFormat="1" ht="21.95" customHeight="1">
      <c r="A30" s="1343" t="s">
        <v>638</v>
      </c>
      <c r="B30" s="1344"/>
      <c r="C30" s="1345">
        <v>24</v>
      </c>
      <c r="D30" s="1346"/>
      <c r="E30" s="1307">
        <v>53</v>
      </c>
      <c r="F30" s="1309"/>
      <c r="G30" s="1308"/>
      <c r="H30" s="1309">
        <v>942</v>
      </c>
      <c r="I30" s="1309"/>
      <c r="J30" s="1308"/>
      <c r="K30" s="375">
        <v>13664</v>
      </c>
      <c r="L30" s="375">
        <v>46207</v>
      </c>
      <c r="N30" s="379"/>
      <c r="O30" s="931" t="s">
        <v>1406</v>
      </c>
    </row>
    <row r="31" spans="1:20" s="399" customFormat="1" ht="21.95" customHeight="1">
      <c r="A31" s="1347" t="s">
        <v>639</v>
      </c>
      <c r="B31" s="1348"/>
      <c r="C31" s="1307">
        <v>37</v>
      </c>
      <c r="D31" s="1308"/>
      <c r="E31" s="1307">
        <v>65</v>
      </c>
      <c r="F31" s="1309"/>
      <c r="G31" s="1308"/>
      <c r="H31" s="1309">
        <v>1155</v>
      </c>
      <c r="I31" s="1309"/>
      <c r="J31" s="1308"/>
      <c r="K31" s="800">
        <v>12964</v>
      </c>
      <c r="L31" s="800">
        <v>60957</v>
      </c>
      <c r="N31" s="379"/>
      <c r="O31" s="948" t="s">
        <v>1405</v>
      </c>
      <c r="P31" s="949" t="s">
        <v>1401</v>
      </c>
      <c r="Q31" s="949" t="s">
        <v>1402</v>
      </c>
      <c r="S31" s="948" t="s">
        <v>1403</v>
      </c>
      <c r="T31" s="931" t="s">
        <v>1404</v>
      </c>
    </row>
    <row r="32" spans="1:20" s="399" customFormat="1" ht="21.95" customHeight="1">
      <c r="A32" s="1331" t="s">
        <v>1386</v>
      </c>
      <c r="B32" s="1332"/>
      <c r="C32" s="1333">
        <v>5</v>
      </c>
      <c r="D32" s="1334"/>
      <c r="E32" s="1333">
        <v>14</v>
      </c>
      <c r="F32" s="1335"/>
      <c r="G32" s="1334"/>
      <c r="H32" s="1335">
        <v>97</v>
      </c>
      <c r="I32" s="1335"/>
      <c r="J32" s="1334"/>
      <c r="K32" s="940">
        <v>7328</v>
      </c>
      <c r="L32" s="940">
        <v>39828</v>
      </c>
      <c r="N32" s="379"/>
      <c r="O32" s="399">
        <v>7670</v>
      </c>
      <c r="P32" s="399">
        <v>12964</v>
      </c>
      <c r="Q32" s="399">
        <f>P32-O32</f>
        <v>5294</v>
      </c>
      <c r="S32" s="399">
        <v>32432</v>
      </c>
      <c r="T32" s="399">
        <f>S32+Q32</f>
        <v>37726</v>
      </c>
    </row>
    <row r="33" spans="1:14" s="399" customFormat="1" ht="21.95" customHeight="1">
      <c r="A33" s="384"/>
      <c r="B33" s="384"/>
      <c r="C33" s="384"/>
      <c r="D33" s="943"/>
      <c r="E33" s="943"/>
      <c r="F33" s="943"/>
      <c r="G33" s="377"/>
      <c r="H33" s="377"/>
      <c r="I33" s="759"/>
      <c r="J33" s="759"/>
      <c r="K33" s="377"/>
      <c r="L33" s="758" t="s">
        <v>641</v>
      </c>
      <c r="M33" s="931" t="s">
        <v>1229</v>
      </c>
      <c r="N33" s="379"/>
    </row>
    <row r="34" spans="1:14" ht="24" customHeight="1">
      <c r="A34" s="384" t="s">
        <v>1408</v>
      </c>
      <c r="D34" s="943"/>
      <c r="E34" s="943"/>
      <c r="F34" s="943"/>
      <c r="G34" s="377"/>
      <c r="H34" s="377"/>
      <c r="I34" s="377"/>
      <c r="J34" s="377"/>
      <c r="K34" s="377"/>
      <c r="L34" s="369"/>
      <c r="N34" s="384"/>
    </row>
    <row r="35" spans="1:14" ht="24" customHeight="1">
      <c r="A35" s="384" t="s">
        <v>1407</v>
      </c>
      <c r="D35" s="378"/>
      <c r="E35" s="378"/>
      <c r="F35" s="378"/>
      <c r="N35" s="384"/>
    </row>
    <row r="36" spans="1:14" ht="24.75" customHeight="1">
      <c r="N36" s="384"/>
    </row>
  </sheetData>
  <mergeCells count="73">
    <mergeCell ref="L4:L5"/>
    <mergeCell ref="F5:G5"/>
    <mergeCell ref="A4:B5"/>
    <mergeCell ref="C4:C5"/>
    <mergeCell ref="E4:E5"/>
    <mergeCell ref="F4:J4"/>
    <mergeCell ref="K4:K5"/>
    <mergeCell ref="A6:B6"/>
    <mergeCell ref="F6:G6"/>
    <mergeCell ref="A7:B7"/>
    <mergeCell ref="F7:G7"/>
    <mergeCell ref="A8:B8"/>
    <mergeCell ref="F8:G8"/>
    <mergeCell ref="A9:B9"/>
    <mergeCell ref="F9:G9"/>
    <mergeCell ref="A10:B10"/>
    <mergeCell ref="F10:G10"/>
    <mergeCell ref="A11:B11"/>
    <mergeCell ref="F11:G11"/>
    <mergeCell ref="A12:B12"/>
    <mergeCell ref="F12:G12"/>
    <mergeCell ref="A13:B13"/>
    <mergeCell ref="F13:G13"/>
    <mergeCell ref="A14:B14"/>
    <mergeCell ref="F14:G14"/>
    <mergeCell ref="K21:K22"/>
    <mergeCell ref="L21:L22"/>
    <mergeCell ref="A15:B15"/>
    <mergeCell ref="F15:G15"/>
    <mergeCell ref="A21:B22"/>
    <mergeCell ref="C21:D22"/>
    <mergeCell ref="E21:G22"/>
    <mergeCell ref="H21:J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A27:B27"/>
    <mergeCell ref="C27:D27"/>
    <mergeCell ref="E27:G27"/>
    <mergeCell ref="H27:J27"/>
    <mergeCell ref="A29:B29"/>
    <mergeCell ref="C29:D29"/>
    <mergeCell ref="E29:G29"/>
    <mergeCell ref="H29:J29"/>
    <mergeCell ref="A32:B32"/>
    <mergeCell ref="C32:D32"/>
    <mergeCell ref="E32:G32"/>
    <mergeCell ref="H32:J32"/>
    <mergeCell ref="A28:B28"/>
    <mergeCell ref="C28:D28"/>
    <mergeCell ref="E28:G28"/>
    <mergeCell ref="H28:J28"/>
    <mergeCell ref="A30:B30"/>
    <mergeCell ref="C30:D30"/>
    <mergeCell ref="E30:G30"/>
    <mergeCell ref="H30:J30"/>
    <mergeCell ref="A31:B31"/>
    <mergeCell ref="C31:D31"/>
    <mergeCell ref="E31:G31"/>
    <mergeCell ref="H31:J31"/>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79998168889431442"/>
  </sheetPr>
  <dimension ref="A1:Y30"/>
  <sheetViews>
    <sheetView view="pageBreakPreview" topLeftCell="A19" zoomScaleNormal="100" zoomScaleSheetLayoutView="100" workbookViewId="0">
      <selection activeCell="O25" sqref="O25:O26"/>
    </sheetView>
  </sheetViews>
  <sheetFormatPr defaultRowHeight="13.5"/>
  <cols>
    <col min="1" max="1" width="15.375" style="115" customWidth="1"/>
    <col min="2" max="2" width="15.875" style="115" customWidth="1"/>
    <col min="3" max="5" width="7" style="115" customWidth="1"/>
    <col min="6" max="6" width="7.75" style="362" customWidth="1"/>
    <col min="7" max="7" width="8.625" style="362" customWidth="1"/>
    <col min="8" max="8" width="2.375" style="362" customWidth="1"/>
    <col min="9" max="9" width="7.75" style="362" customWidth="1"/>
    <col min="10" max="10" width="2.75" style="362" customWidth="1"/>
    <col min="11" max="11" width="12.625" style="84" customWidth="1"/>
    <col min="12" max="12" width="10.125" style="115" customWidth="1"/>
    <col min="13" max="13" width="10.125" style="84" customWidth="1"/>
    <col min="14" max="14" width="6" style="115" customWidth="1"/>
    <col min="15" max="23" width="9" style="115"/>
    <col min="24" max="24" width="12.75" style="115" customWidth="1"/>
    <col min="25" max="25" width="6.5" style="115" customWidth="1"/>
    <col min="26" max="16384" width="9" style="115"/>
  </cols>
  <sheetData>
    <row r="1" spans="1:25" ht="28.5" customHeight="1"/>
    <row r="2" spans="1:25" ht="17.25" customHeight="1">
      <c r="A2" s="115" t="s">
        <v>1021</v>
      </c>
    </row>
    <row r="3" spans="1:25" s="363" customFormat="1" ht="17.25" customHeight="1">
      <c r="D3" s="364"/>
      <c r="E3" s="364"/>
      <c r="F3" s="365"/>
      <c r="G3" s="365"/>
      <c r="H3" s="365"/>
      <c r="I3" s="365"/>
      <c r="J3" s="365"/>
      <c r="K3" s="362" t="s">
        <v>631</v>
      </c>
      <c r="L3" s="116"/>
      <c r="M3" s="89"/>
    </row>
    <row r="4" spans="1:25" ht="24.75" customHeight="1">
      <c r="A4" s="1285" t="s">
        <v>659</v>
      </c>
      <c r="B4" s="1286"/>
      <c r="C4" s="1404" t="s">
        <v>646</v>
      </c>
      <c r="D4" s="1393" t="s">
        <v>608</v>
      </c>
      <c r="E4" s="1394"/>
      <c r="F4" s="1395"/>
      <c r="G4" s="1271" t="s">
        <v>650</v>
      </c>
      <c r="H4" s="1363" t="s">
        <v>628</v>
      </c>
      <c r="I4" s="1364"/>
      <c r="J4" s="1362" t="s">
        <v>629</v>
      </c>
      <c r="K4" s="1364"/>
      <c r="L4" s="91"/>
      <c r="M4" s="92"/>
      <c r="N4" s="93"/>
    </row>
    <row r="5" spans="1:25" ht="24.75" customHeight="1">
      <c r="A5" s="1391"/>
      <c r="B5" s="1392"/>
      <c r="C5" s="1405"/>
      <c r="D5" s="1400" t="s">
        <v>602</v>
      </c>
      <c r="E5" s="1400"/>
      <c r="F5" s="1403" t="s">
        <v>649</v>
      </c>
      <c r="G5" s="1396"/>
      <c r="H5" s="1407"/>
      <c r="I5" s="1402"/>
      <c r="J5" s="1401"/>
      <c r="K5" s="1402"/>
      <c r="L5" s="216"/>
      <c r="M5" s="92"/>
      <c r="N5" s="93"/>
    </row>
    <row r="6" spans="1:25" s="370" customFormat="1" ht="36" customHeight="1">
      <c r="A6" s="1287"/>
      <c r="B6" s="1288"/>
      <c r="C6" s="1406"/>
      <c r="D6" s="828" t="s">
        <v>647</v>
      </c>
      <c r="E6" s="828" t="s">
        <v>648</v>
      </c>
      <c r="F6" s="1403"/>
      <c r="G6" s="1397"/>
      <c r="H6" s="1366"/>
      <c r="I6" s="1367"/>
      <c r="J6" s="1365"/>
      <c r="K6" s="1367"/>
      <c r="L6" s="103"/>
      <c r="M6" s="104"/>
      <c r="N6" s="105"/>
    </row>
    <row r="7" spans="1:25" s="373" customFormat="1" ht="23.25" customHeight="1">
      <c r="A7" s="1398" t="s">
        <v>1009</v>
      </c>
      <c r="B7" s="1399"/>
      <c r="C7" s="746">
        <v>24</v>
      </c>
      <c r="D7" s="746">
        <v>668</v>
      </c>
      <c r="E7" s="746">
        <v>1156</v>
      </c>
      <c r="F7" s="746">
        <v>341</v>
      </c>
      <c r="G7" s="746">
        <v>18531</v>
      </c>
      <c r="H7" s="1338">
        <v>330188</v>
      </c>
      <c r="I7" s="1339"/>
      <c r="J7" s="826"/>
      <c r="K7" s="827">
        <v>1434362</v>
      </c>
      <c r="L7" s="103"/>
      <c r="M7" s="104"/>
      <c r="N7" s="105"/>
    </row>
    <row r="8" spans="1:25" s="373" customFormat="1" ht="23.25" customHeight="1">
      <c r="A8" s="1336" t="s">
        <v>1029</v>
      </c>
      <c r="B8" s="1409"/>
      <c r="C8" s="746">
        <v>22</v>
      </c>
      <c r="D8" s="746">
        <v>651</v>
      </c>
      <c r="E8" s="746">
        <v>1129</v>
      </c>
      <c r="F8" s="746">
        <v>344</v>
      </c>
      <c r="G8" s="746">
        <v>16128</v>
      </c>
      <c r="H8" s="1338">
        <v>330189</v>
      </c>
      <c r="I8" s="1339"/>
      <c r="J8" s="826"/>
      <c r="K8" s="827">
        <v>1434362</v>
      </c>
      <c r="L8" s="103"/>
      <c r="M8" s="104"/>
      <c r="N8" s="105"/>
    </row>
    <row r="9" spans="1:25" s="373" customFormat="1" ht="23.25" customHeight="1">
      <c r="A9" s="1398" t="s">
        <v>1043</v>
      </c>
      <c r="B9" s="1399"/>
      <c r="C9" s="746">
        <v>19</v>
      </c>
      <c r="D9" s="746">
        <v>609</v>
      </c>
      <c r="E9" s="746">
        <v>1052</v>
      </c>
      <c r="F9" s="746">
        <v>373</v>
      </c>
      <c r="G9" s="746">
        <v>16039</v>
      </c>
      <c r="H9" s="1338">
        <v>330403</v>
      </c>
      <c r="I9" s="1339"/>
      <c r="J9" s="826"/>
      <c r="K9" s="827">
        <v>1434362</v>
      </c>
      <c r="L9" s="103"/>
      <c r="M9" s="104"/>
      <c r="N9" s="105"/>
    </row>
    <row r="10" spans="1:25" s="373" customFormat="1" ht="23.25" customHeight="1">
      <c r="A10" s="1336" t="s">
        <v>1451</v>
      </c>
      <c r="B10" s="1409"/>
      <c r="C10" s="746">
        <v>23</v>
      </c>
      <c r="D10" s="746">
        <v>594</v>
      </c>
      <c r="E10" s="746">
        <v>1052</v>
      </c>
      <c r="F10" s="746">
        <v>377</v>
      </c>
      <c r="G10" s="746">
        <v>15866</v>
      </c>
      <c r="H10" s="1338">
        <v>325812</v>
      </c>
      <c r="I10" s="1339"/>
      <c r="J10" s="826"/>
      <c r="K10" s="827">
        <v>1400922</v>
      </c>
      <c r="L10" s="103"/>
      <c r="M10" s="104"/>
      <c r="N10" s="105"/>
      <c r="P10" s="373" t="s">
        <v>1167</v>
      </c>
    </row>
    <row r="11" spans="1:25" s="373" customFormat="1" ht="23.25" customHeight="1">
      <c r="A11" s="1415" t="s">
        <v>1374</v>
      </c>
      <c r="B11" s="1416"/>
      <c r="C11" s="766">
        <v>23</v>
      </c>
      <c r="D11" s="766">
        <v>584</v>
      </c>
      <c r="E11" s="768">
        <v>1137</v>
      </c>
      <c r="F11" s="768">
        <v>386</v>
      </c>
      <c r="G11" s="768">
        <v>15785</v>
      </c>
      <c r="H11" s="1413">
        <v>303079</v>
      </c>
      <c r="I11" s="1414"/>
      <c r="J11" s="769"/>
      <c r="K11" s="770">
        <v>1400922</v>
      </c>
      <c r="L11" s="666" t="s">
        <v>1409</v>
      </c>
      <c r="M11" s="104"/>
      <c r="N11" s="105"/>
    </row>
    <row r="12" spans="1:25" s="373" customFormat="1" ht="23.25" customHeight="1">
      <c r="A12" s="1336" t="s">
        <v>1444</v>
      </c>
      <c r="B12" s="1409"/>
      <c r="C12" s="746">
        <f>SUM(C15,C17,C19,C21,C23)</f>
        <v>23</v>
      </c>
      <c r="D12" s="746">
        <f>SUM(D15,D17,D19,D21,D23)</f>
        <v>587</v>
      </c>
      <c r="E12" s="746">
        <f>SUM(E15,E17,E19,E21,E23)</f>
        <v>1116</v>
      </c>
      <c r="F12" s="746">
        <f>SUM(F15,F17,F19,F21,F23)</f>
        <v>382</v>
      </c>
      <c r="G12" s="746">
        <f>SUM(G15,G17,G19,G21,G23)</f>
        <v>15991</v>
      </c>
      <c r="H12" s="1354">
        <f>SUM(H15,H17,I18,I21,H23)-7737</f>
        <v>298632</v>
      </c>
      <c r="I12" s="1380"/>
      <c r="J12" s="826"/>
      <c r="K12" s="827">
        <f>SUM(K15,K17,K18,K23)</f>
        <v>1401486</v>
      </c>
      <c r="L12" s="298" t="s">
        <v>1228</v>
      </c>
      <c r="M12" s="104"/>
      <c r="N12" s="105"/>
      <c r="Q12" s="578"/>
      <c r="R12" s="579"/>
      <c r="S12" s="579"/>
      <c r="T12" s="579"/>
      <c r="U12" s="579"/>
      <c r="V12" s="579"/>
      <c r="W12" s="579"/>
      <c r="X12" s="579"/>
      <c r="Y12" s="580"/>
    </row>
    <row r="13" spans="1:25" s="373" customFormat="1" ht="23.25" customHeight="1">
      <c r="A13" s="1419" t="s">
        <v>1511</v>
      </c>
      <c r="B13" s="1420"/>
      <c r="C13" s="950">
        <f>SUM(C15,C17,C19,C21,C23)</f>
        <v>23</v>
      </c>
      <c r="D13" s="950">
        <f>SUM(D15,D17,D19,D21,D23)</f>
        <v>587</v>
      </c>
      <c r="E13" s="950">
        <f>SUM(E15,E17,E19,E21,E23)</f>
        <v>1116</v>
      </c>
      <c r="F13" s="950">
        <f>SUM(F15,F17,F19,F21,F23)</f>
        <v>382</v>
      </c>
      <c r="G13" s="950">
        <f>SUM(G15,G17,G19,G21,G23)</f>
        <v>15991</v>
      </c>
      <c r="H13" s="1354">
        <f>SUM(H15,I18,H17,I21,H23)-7737</f>
        <v>298632</v>
      </c>
      <c r="I13" s="1380"/>
      <c r="J13" s="951"/>
      <c r="K13" s="952">
        <f>SUM(K15,K17,K18,K23)</f>
        <v>1401486</v>
      </c>
      <c r="L13" s="298"/>
      <c r="M13" s="104"/>
      <c r="N13" s="105"/>
      <c r="Q13" s="803"/>
      <c r="R13" s="579"/>
      <c r="S13" s="579"/>
      <c r="T13" s="579"/>
      <c r="U13" s="804"/>
      <c r="V13" s="804"/>
      <c r="W13" s="579"/>
      <c r="X13" s="579"/>
      <c r="Y13" s="805"/>
    </row>
    <row r="14" spans="1:25" s="370" customFormat="1" ht="23.25" customHeight="1">
      <c r="A14" s="1408" t="s">
        <v>651</v>
      </c>
      <c r="B14" s="1408"/>
      <c r="C14" s="936">
        <v>19</v>
      </c>
      <c r="D14" s="936">
        <v>473</v>
      </c>
      <c r="E14" s="936">
        <v>974</v>
      </c>
      <c r="F14" s="936">
        <v>391</v>
      </c>
      <c r="G14" s="936">
        <v>11512</v>
      </c>
      <c r="H14" s="1417">
        <v>251485</v>
      </c>
      <c r="I14" s="1418"/>
      <c r="J14" s="953"/>
      <c r="K14" s="806">
        <v>555586</v>
      </c>
      <c r="L14" s="217"/>
      <c r="M14" s="218"/>
      <c r="N14" s="219"/>
      <c r="Q14" s="417"/>
      <c r="R14" s="413" t="s">
        <v>1164</v>
      </c>
      <c r="S14" s="584"/>
      <c r="T14" s="585"/>
      <c r="U14" s="404"/>
      <c r="W14" s="413" t="s">
        <v>1163</v>
      </c>
      <c r="X14" s="585"/>
      <c r="Y14" s="581"/>
    </row>
    <row r="15" spans="1:25" s="370" customFormat="1" ht="23.25" customHeight="1">
      <c r="A15" s="1410" t="s">
        <v>652</v>
      </c>
      <c r="B15" s="1410"/>
      <c r="C15" s="954">
        <v>7</v>
      </c>
      <c r="D15" s="954">
        <v>185</v>
      </c>
      <c r="E15" s="954">
        <v>534</v>
      </c>
      <c r="F15" s="954">
        <v>137</v>
      </c>
      <c r="G15" s="954">
        <v>5246</v>
      </c>
      <c r="H15" s="1411">
        <v>134460</v>
      </c>
      <c r="I15" s="1412"/>
      <c r="J15" s="955"/>
      <c r="K15" s="956">
        <v>483257</v>
      </c>
      <c r="L15" s="217"/>
      <c r="M15" s="218"/>
      <c r="N15" s="219"/>
      <c r="Q15" s="417"/>
      <c r="R15" s="417">
        <v>53266</v>
      </c>
      <c r="S15" s="404"/>
      <c r="T15" s="581"/>
      <c r="U15" s="404"/>
      <c r="W15" s="417" t="s">
        <v>1168</v>
      </c>
      <c r="X15" s="581"/>
      <c r="Y15" s="581"/>
    </row>
    <row r="16" spans="1:25" s="370" customFormat="1" ht="23.25" customHeight="1">
      <c r="A16" s="1385" t="s">
        <v>653</v>
      </c>
      <c r="B16" s="1385"/>
      <c r="C16" s="957">
        <v>6</v>
      </c>
      <c r="D16" s="957">
        <v>102</v>
      </c>
      <c r="E16" s="957">
        <v>45</v>
      </c>
      <c r="F16" s="957">
        <v>90</v>
      </c>
      <c r="G16" s="958">
        <v>3378</v>
      </c>
      <c r="H16" s="1383">
        <v>86872</v>
      </c>
      <c r="I16" s="1384"/>
      <c r="J16" s="958"/>
      <c r="K16" s="959">
        <v>721042</v>
      </c>
      <c r="L16" s="666"/>
      <c r="M16" s="218"/>
      <c r="N16" s="219"/>
      <c r="Q16" s="417"/>
      <c r="R16" s="417"/>
      <c r="S16" s="404"/>
      <c r="T16" s="581"/>
      <c r="U16" s="404"/>
      <c r="V16" s="404"/>
      <c r="W16" s="582"/>
      <c r="X16" s="581"/>
      <c r="Y16" s="581"/>
    </row>
    <row r="17" spans="1:25" s="370" customFormat="1" ht="23.25" customHeight="1">
      <c r="A17" s="1385" t="s">
        <v>652</v>
      </c>
      <c r="B17" s="1385"/>
      <c r="C17" s="960">
        <v>4</v>
      </c>
      <c r="D17" s="960">
        <f>D16-32</f>
        <v>70</v>
      </c>
      <c r="E17" s="960">
        <f>E16-14</f>
        <v>31</v>
      </c>
      <c r="F17" s="960">
        <v>66</v>
      </c>
      <c r="G17" s="960">
        <f>G16-528</f>
        <v>2850</v>
      </c>
      <c r="H17" s="1386">
        <v>67175</v>
      </c>
      <c r="I17" s="1387"/>
      <c r="J17" s="958"/>
      <c r="K17" s="961">
        <v>703267</v>
      </c>
      <c r="L17" s="135" t="s">
        <v>1500</v>
      </c>
      <c r="M17" s="218"/>
      <c r="N17" s="219"/>
      <c r="Q17" s="417"/>
      <c r="R17" s="417"/>
      <c r="S17" s="413" t="s">
        <v>1166</v>
      </c>
      <c r="T17" s="585"/>
      <c r="U17" s="585"/>
      <c r="V17" s="404"/>
      <c r="W17" s="417" t="s">
        <v>1169</v>
      </c>
      <c r="X17" s="581"/>
      <c r="Y17" s="581"/>
    </row>
    <row r="18" spans="1:25" s="374" customFormat="1" ht="23.25" customHeight="1">
      <c r="A18" s="1385" t="s">
        <v>654</v>
      </c>
      <c r="B18" s="1385"/>
      <c r="C18" s="962">
        <v>4</v>
      </c>
      <c r="D18" s="962">
        <v>154</v>
      </c>
      <c r="E18" s="962">
        <v>295</v>
      </c>
      <c r="F18" s="962">
        <v>71</v>
      </c>
      <c r="G18" s="955">
        <v>4483</v>
      </c>
      <c r="H18" s="955" t="s">
        <v>1161</v>
      </c>
      <c r="I18" s="963">
        <v>58255</v>
      </c>
      <c r="J18" s="955" t="s">
        <v>1226</v>
      </c>
      <c r="K18" s="964">
        <v>153710</v>
      </c>
      <c r="L18" s="135" t="s">
        <v>1011</v>
      </c>
      <c r="M18" s="106"/>
      <c r="N18" s="135"/>
      <c r="Q18" s="582"/>
      <c r="R18" s="586"/>
      <c r="S18" s="586">
        <v>818</v>
      </c>
      <c r="T18" s="588"/>
      <c r="U18" s="583"/>
      <c r="V18" s="135"/>
      <c r="W18" s="582">
        <v>18297</v>
      </c>
      <c r="X18" s="583"/>
      <c r="Y18" s="583"/>
    </row>
    <row r="19" spans="1:25" s="374" customFormat="1" ht="23.25" customHeight="1">
      <c r="A19" s="1385" t="s">
        <v>652</v>
      </c>
      <c r="B19" s="1385"/>
      <c r="C19" s="954">
        <v>4</v>
      </c>
      <c r="D19" s="954">
        <v>154</v>
      </c>
      <c r="E19" s="954">
        <v>295</v>
      </c>
      <c r="F19" s="954">
        <v>71</v>
      </c>
      <c r="G19" s="954">
        <v>4483</v>
      </c>
      <c r="H19" s="955"/>
      <c r="I19" s="963">
        <v>-53266</v>
      </c>
      <c r="J19" s="955"/>
      <c r="K19" s="963">
        <v>-128215</v>
      </c>
      <c r="L19" s="115" t="s">
        <v>1234</v>
      </c>
      <c r="M19" s="106"/>
      <c r="N19" s="135"/>
      <c r="Q19" s="582"/>
      <c r="R19" s="135"/>
      <c r="S19" s="582">
        <v>35916</v>
      </c>
      <c r="T19" s="135"/>
      <c r="U19" s="583"/>
      <c r="V19" s="135"/>
      <c r="W19" s="586"/>
      <c r="X19" s="588"/>
      <c r="Y19" s="583"/>
    </row>
    <row r="20" spans="1:25" s="374" customFormat="1" ht="23.25" customHeight="1">
      <c r="A20" s="1385" t="s">
        <v>655</v>
      </c>
      <c r="B20" s="1385"/>
      <c r="C20" s="962">
        <v>8</v>
      </c>
      <c r="D20" s="962">
        <v>185</v>
      </c>
      <c r="E20" s="962">
        <v>258</v>
      </c>
      <c r="F20" s="962">
        <v>103</v>
      </c>
      <c r="G20" s="962">
        <v>3230</v>
      </c>
      <c r="H20" s="955"/>
      <c r="I20" s="963">
        <v>42818</v>
      </c>
      <c r="J20" s="955" t="s">
        <v>1227</v>
      </c>
      <c r="K20" s="964">
        <v>2150</v>
      </c>
      <c r="L20" s="135" t="s">
        <v>1162</v>
      </c>
      <c r="M20" s="106"/>
      <c r="N20" s="135"/>
      <c r="Q20" s="582"/>
      <c r="R20" s="135"/>
      <c r="S20" s="586" t="s">
        <v>1165</v>
      </c>
      <c r="T20" s="587"/>
      <c r="U20" s="588"/>
      <c r="V20" s="135"/>
      <c r="W20" s="135"/>
      <c r="X20" s="135"/>
      <c r="Y20" s="583"/>
    </row>
    <row r="21" spans="1:25" s="374" customFormat="1" ht="23.25" customHeight="1">
      <c r="A21" s="1385" t="s">
        <v>652</v>
      </c>
      <c r="B21" s="1385"/>
      <c r="C21" s="954">
        <v>6</v>
      </c>
      <c r="D21" s="954">
        <v>150</v>
      </c>
      <c r="E21" s="954">
        <v>179</v>
      </c>
      <c r="F21" s="954">
        <v>96</v>
      </c>
      <c r="G21" s="954">
        <v>2768</v>
      </c>
      <c r="H21" s="955"/>
      <c r="I21" s="965">
        <v>35916</v>
      </c>
      <c r="J21" s="955"/>
      <c r="K21" s="965">
        <v>0</v>
      </c>
      <c r="M21" s="106"/>
      <c r="N21" s="135"/>
      <c r="Q21" s="582"/>
      <c r="R21" s="135"/>
      <c r="S21" s="135"/>
      <c r="T21" s="135"/>
      <c r="U21" s="135"/>
      <c r="V21" s="135"/>
      <c r="W21" s="135"/>
      <c r="X21" s="135"/>
      <c r="Y21" s="583"/>
    </row>
    <row r="22" spans="1:25" s="374" customFormat="1" ht="23.25" customHeight="1">
      <c r="A22" s="1385" t="s">
        <v>656</v>
      </c>
      <c r="B22" s="1385"/>
      <c r="C22" s="962">
        <v>11</v>
      </c>
      <c r="D22" s="962">
        <v>222</v>
      </c>
      <c r="E22" s="962">
        <v>651</v>
      </c>
      <c r="F22" s="962">
        <v>81</v>
      </c>
      <c r="G22" s="962">
        <v>4981</v>
      </c>
      <c r="H22" s="1389">
        <v>86445</v>
      </c>
      <c r="I22" s="1390"/>
      <c r="J22" s="955"/>
      <c r="K22" s="963">
        <v>118039</v>
      </c>
      <c r="L22" s="135"/>
      <c r="M22" s="106"/>
      <c r="N22" s="135"/>
      <c r="Q22" s="582"/>
      <c r="R22" s="135"/>
      <c r="S22" s="135"/>
      <c r="T22" s="135"/>
      <c r="U22" s="135"/>
      <c r="V22" s="135"/>
      <c r="W22" s="135"/>
      <c r="X22" s="135"/>
      <c r="Y22" s="583"/>
    </row>
    <row r="23" spans="1:25" s="370" customFormat="1" ht="23.25" customHeight="1">
      <c r="A23" s="1388" t="s">
        <v>652</v>
      </c>
      <c r="B23" s="1388"/>
      <c r="C23" s="966">
        <v>2</v>
      </c>
      <c r="D23" s="966">
        <v>28</v>
      </c>
      <c r="E23" s="966">
        <v>77</v>
      </c>
      <c r="F23" s="966">
        <v>12</v>
      </c>
      <c r="G23" s="966">
        <v>644</v>
      </c>
      <c r="H23" s="1381">
        <v>10563</v>
      </c>
      <c r="I23" s="1382"/>
      <c r="J23" s="967"/>
      <c r="K23" s="968">
        <v>61252</v>
      </c>
      <c r="L23" s="217"/>
      <c r="M23" s="218"/>
      <c r="N23" s="219"/>
      <c r="Q23" s="584"/>
      <c r="R23" s="584"/>
      <c r="S23" s="584"/>
      <c r="T23" s="584"/>
      <c r="U23" s="584"/>
      <c r="V23" s="584"/>
      <c r="W23" s="584"/>
      <c r="X23" s="584"/>
      <c r="Y23" s="584"/>
    </row>
    <row r="24" spans="1:25" ht="24" customHeight="1">
      <c r="C24" s="292"/>
      <c r="D24" s="380"/>
      <c r="E24" s="380"/>
      <c r="F24" s="381"/>
      <c r="G24" s="381"/>
      <c r="H24" s="381"/>
      <c r="I24" s="381"/>
      <c r="J24" s="381"/>
      <c r="K24" s="382" t="s">
        <v>657</v>
      </c>
      <c r="Q24" s="220"/>
      <c r="R24" s="220"/>
      <c r="S24" s="220"/>
      <c r="T24" s="220"/>
      <c r="U24" s="220"/>
      <c r="V24" s="220"/>
      <c r="W24" s="220"/>
      <c r="X24" s="220"/>
      <c r="Y24" s="220"/>
    </row>
    <row r="25" spans="1:25" ht="24" customHeight="1">
      <c r="A25" s="115" t="s">
        <v>658</v>
      </c>
      <c r="D25" s="376"/>
      <c r="E25" s="376"/>
      <c r="F25" s="377"/>
      <c r="G25" s="377"/>
      <c r="H25" s="377"/>
      <c r="I25" s="377"/>
      <c r="J25" s="377"/>
      <c r="K25" s="369"/>
    </row>
    <row r="26" spans="1:25" ht="24" customHeight="1">
      <c r="A26" s="115" t="s">
        <v>961</v>
      </c>
      <c r="D26" s="376"/>
      <c r="E26" s="376"/>
      <c r="F26" s="377"/>
      <c r="G26" s="377"/>
      <c r="H26" s="377"/>
      <c r="I26" s="377"/>
      <c r="J26" s="377"/>
      <c r="K26" s="369"/>
    </row>
    <row r="27" spans="1:25" ht="24.75" customHeight="1">
      <c r="A27" s="115" t="s">
        <v>1230</v>
      </c>
      <c r="D27" s="378"/>
      <c r="E27" s="378"/>
    </row>
    <row r="28" spans="1:25" ht="24.75" customHeight="1">
      <c r="A28" s="115" t="s">
        <v>981</v>
      </c>
      <c r="D28" s="378"/>
      <c r="E28" s="378"/>
    </row>
    <row r="29" spans="1:25" ht="24.75" customHeight="1">
      <c r="A29" s="115" t="s">
        <v>982</v>
      </c>
      <c r="D29" s="378"/>
      <c r="E29" s="378"/>
    </row>
    <row r="30" spans="1:25" ht="24.75" customHeight="1">
      <c r="D30" s="378"/>
      <c r="E30" s="378"/>
    </row>
  </sheetData>
  <mergeCells count="38">
    <mergeCell ref="H8:I8"/>
    <mergeCell ref="H9:I9"/>
    <mergeCell ref="A14:B14"/>
    <mergeCell ref="A16:B16"/>
    <mergeCell ref="A8:B8"/>
    <mergeCell ref="A12:B12"/>
    <mergeCell ref="A10:B10"/>
    <mergeCell ref="A15:B15"/>
    <mergeCell ref="H15:I15"/>
    <mergeCell ref="A9:B9"/>
    <mergeCell ref="H11:I11"/>
    <mergeCell ref="A11:B11"/>
    <mergeCell ref="H14:I14"/>
    <mergeCell ref="H12:I12"/>
    <mergeCell ref="H10:I10"/>
    <mergeCell ref="A13:B13"/>
    <mergeCell ref="J4:K6"/>
    <mergeCell ref="F5:F6"/>
    <mergeCell ref="C4:C6"/>
    <mergeCell ref="H4:I6"/>
    <mergeCell ref="H7:I7"/>
    <mergeCell ref="A4:B6"/>
    <mergeCell ref="D4:F4"/>
    <mergeCell ref="G4:G6"/>
    <mergeCell ref="A7:B7"/>
    <mergeCell ref="D5:E5"/>
    <mergeCell ref="H13:I13"/>
    <mergeCell ref="H23:I23"/>
    <mergeCell ref="H16:I16"/>
    <mergeCell ref="A19:B19"/>
    <mergeCell ref="A21:B21"/>
    <mergeCell ref="H17:I17"/>
    <mergeCell ref="A23:B23"/>
    <mergeCell ref="A18:B18"/>
    <mergeCell ref="A22:B22"/>
    <mergeCell ref="A20:B20"/>
    <mergeCell ref="A17:B17"/>
    <mergeCell ref="H22:I22"/>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A1:U29"/>
  <sheetViews>
    <sheetView view="pageBreakPreview" zoomScaleNormal="100" zoomScaleSheetLayoutView="100" workbookViewId="0">
      <selection activeCell="O25" sqref="O25:O26"/>
    </sheetView>
  </sheetViews>
  <sheetFormatPr defaultRowHeight="13.5"/>
  <cols>
    <col min="1" max="1" width="5.625" style="115" customWidth="1"/>
    <col min="2" max="2" width="15.625" style="115" customWidth="1"/>
    <col min="3" max="3" width="7.75" style="115" customWidth="1"/>
    <col min="4" max="4" width="7.25" style="115" customWidth="1"/>
    <col min="5" max="5" width="1.625" style="115" customWidth="1"/>
    <col min="6" max="6" width="5.625" style="362" customWidth="1"/>
    <col min="7" max="10" width="6.75" style="362" customWidth="1"/>
    <col min="11" max="11" width="9" style="362" customWidth="1"/>
    <col min="12" max="12" width="9" style="84" customWidth="1"/>
    <col min="13" max="13" width="10.125" style="115" customWidth="1"/>
    <col min="14" max="14" width="10.125" style="84" customWidth="1"/>
    <col min="15" max="15" width="6" style="115" customWidth="1"/>
    <col min="16" max="16384" width="9" style="115"/>
  </cols>
  <sheetData>
    <row r="1" spans="1:21" ht="28.5" customHeight="1">
      <c r="A1" s="115" t="s">
        <v>660</v>
      </c>
    </row>
    <row r="2" spans="1:21" ht="17.25" customHeight="1">
      <c r="A2" s="115" t="s">
        <v>661</v>
      </c>
    </row>
    <row r="3" spans="1:21" s="363" customFormat="1" ht="17.25" customHeight="1">
      <c r="D3" s="364"/>
      <c r="E3" s="364"/>
      <c r="F3" s="365"/>
      <c r="G3" s="365"/>
      <c r="H3" s="365"/>
      <c r="I3" s="365"/>
      <c r="J3" s="365"/>
      <c r="K3" s="365"/>
      <c r="L3" s="362" t="s">
        <v>666</v>
      </c>
      <c r="M3" s="116"/>
      <c r="N3" s="89"/>
    </row>
    <row r="4" spans="1:21" ht="20.25" customHeight="1">
      <c r="A4" s="1428" t="s">
        <v>673</v>
      </c>
      <c r="B4" s="1429"/>
      <c r="C4" s="1432" t="s">
        <v>665</v>
      </c>
      <c r="D4" s="1434" t="s">
        <v>664</v>
      </c>
      <c r="E4" s="1436" t="s">
        <v>662</v>
      </c>
      <c r="F4" s="1437"/>
      <c r="G4" s="1437"/>
      <c r="H4" s="1437"/>
      <c r="I4" s="1437"/>
      <c r="J4" s="1437"/>
      <c r="K4" s="1424" t="s">
        <v>628</v>
      </c>
      <c r="L4" s="1424" t="s">
        <v>629</v>
      </c>
      <c r="M4" s="91"/>
      <c r="N4" s="92"/>
      <c r="O4" s="93"/>
    </row>
    <row r="5" spans="1:21" s="370" customFormat="1" ht="46.5" customHeight="1">
      <c r="A5" s="1430"/>
      <c r="B5" s="1431"/>
      <c r="C5" s="1433"/>
      <c r="D5" s="1435"/>
      <c r="E5" s="1426" t="s">
        <v>82</v>
      </c>
      <c r="F5" s="1427"/>
      <c r="G5" s="488" t="s">
        <v>663</v>
      </c>
      <c r="H5" s="489" t="s">
        <v>604</v>
      </c>
      <c r="I5" s="489" t="s">
        <v>605</v>
      </c>
      <c r="J5" s="489" t="s">
        <v>606</v>
      </c>
      <c r="K5" s="1425"/>
      <c r="L5" s="1425"/>
      <c r="M5" s="103"/>
      <c r="N5" s="104"/>
      <c r="O5" s="105"/>
    </row>
    <row r="6" spans="1:21" s="370" customFormat="1" ht="23.25" customHeight="1">
      <c r="A6" s="1422" t="s">
        <v>1039</v>
      </c>
      <c r="B6" s="1423"/>
      <c r="C6" s="623">
        <v>208</v>
      </c>
      <c r="D6" s="788">
        <v>1977</v>
      </c>
      <c r="E6" s="1269">
        <v>1640</v>
      </c>
      <c r="F6" s="1270"/>
      <c r="G6" s="623">
        <v>433</v>
      </c>
      <c r="H6" s="767">
        <v>402</v>
      </c>
      <c r="I6" s="623">
        <v>398</v>
      </c>
      <c r="J6" s="788">
        <v>408</v>
      </c>
      <c r="K6" s="767">
        <v>15633</v>
      </c>
      <c r="L6" s="623">
        <v>50857</v>
      </c>
      <c r="M6" s="103"/>
      <c r="N6" s="104"/>
      <c r="O6" s="105"/>
    </row>
    <row r="7" spans="1:21" s="373" customFormat="1" ht="23.25" customHeight="1">
      <c r="A7" s="1422" t="s">
        <v>1036</v>
      </c>
      <c r="B7" s="1423"/>
      <c r="C7" s="623">
        <v>215</v>
      </c>
      <c r="D7" s="788">
        <v>2099</v>
      </c>
      <c r="E7" s="1269">
        <v>1717</v>
      </c>
      <c r="F7" s="1270"/>
      <c r="G7" s="623">
        <v>466</v>
      </c>
      <c r="H7" s="767">
        <v>404</v>
      </c>
      <c r="I7" s="623">
        <v>436</v>
      </c>
      <c r="J7" s="788">
        <v>411</v>
      </c>
      <c r="K7" s="767">
        <v>16966.900000000001</v>
      </c>
      <c r="L7" s="623">
        <v>53436.86</v>
      </c>
      <c r="M7" s="103"/>
      <c r="N7" s="104"/>
      <c r="O7" s="105"/>
    </row>
    <row r="8" spans="1:21" s="370" customFormat="1" ht="23.25" customHeight="1">
      <c r="A8" s="1267" t="s">
        <v>1160</v>
      </c>
      <c r="B8" s="1268"/>
      <c r="C8" s="623">
        <v>202</v>
      </c>
      <c r="D8" s="788">
        <v>2099</v>
      </c>
      <c r="E8" s="1269">
        <v>1784</v>
      </c>
      <c r="F8" s="1270"/>
      <c r="G8" s="623">
        <v>497</v>
      </c>
      <c r="H8" s="767">
        <v>423</v>
      </c>
      <c r="I8" s="623">
        <v>412</v>
      </c>
      <c r="J8" s="788">
        <v>452</v>
      </c>
      <c r="K8" s="767">
        <v>16966</v>
      </c>
      <c r="L8" s="623">
        <v>53436</v>
      </c>
      <c r="M8" s="217"/>
      <c r="N8" s="218"/>
      <c r="O8" s="219"/>
    </row>
    <row r="9" spans="1:21" s="373" customFormat="1" ht="23.25" customHeight="1">
      <c r="A9" s="1267" t="s">
        <v>1185</v>
      </c>
      <c r="B9" s="1423"/>
      <c r="C9" s="623">
        <v>215</v>
      </c>
      <c r="D9" s="788">
        <v>2069</v>
      </c>
      <c r="E9" s="1269">
        <v>1747</v>
      </c>
      <c r="F9" s="1270"/>
      <c r="G9" s="623">
        <v>474</v>
      </c>
      <c r="H9" s="623">
        <v>425</v>
      </c>
      <c r="I9" s="623">
        <v>426</v>
      </c>
      <c r="J9" s="623">
        <v>422</v>
      </c>
      <c r="K9" s="623">
        <v>16965.810000000001</v>
      </c>
      <c r="L9" s="623">
        <v>53437.430000000008</v>
      </c>
      <c r="M9" s="103"/>
      <c r="N9" s="103"/>
      <c r="O9" s="103"/>
      <c r="P9" s="103"/>
      <c r="Q9" s="103"/>
      <c r="R9" s="103"/>
      <c r="S9" s="103"/>
      <c r="T9" s="103"/>
      <c r="U9" s="103"/>
    </row>
    <row r="10" spans="1:21" s="373" customFormat="1" ht="23.25" customHeight="1">
      <c r="A10" s="1422" t="s">
        <v>1374</v>
      </c>
      <c r="B10" s="1423"/>
      <c r="C10" s="623">
        <v>187</v>
      </c>
      <c r="D10" s="623">
        <v>2005</v>
      </c>
      <c r="E10" s="1269">
        <v>1710</v>
      </c>
      <c r="F10" s="1270"/>
      <c r="G10" s="623">
        <v>452</v>
      </c>
      <c r="H10" s="623">
        <v>404</v>
      </c>
      <c r="I10" s="623">
        <v>430</v>
      </c>
      <c r="J10" s="623">
        <v>424</v>
      </c>
      <c r="K10" s="623">
        <v>16965.810000000001</v>
      </c>
      <c r="L10" s="623">
        <v>53437.430000000008</v>
      </c>
      <c r="M10" s="103"/>
      <c r="N10" s="104"/>
      <c r="O10" s="105"/>
    </row>
    <row r="11" spans="1:21" s="374" customFormat="1" ht="23.25" customHeight="1">
      <c r="A11" s="1422" t="s">
        <v>1444</v>
      </c>
      <c r="B11" s="1423"/>
      <c r="C11" s="623">
        <v>182</v>
      </c>
      <c r="D11" s="623">
        <v>2029</v>
      </c>
      <c r="E11" s="1269">
        <v>1740</v>
      </c>
      <c r="F11" s="1270"/>
      <c r="G11" s="623">
        <v>474</v>
      </c>
      <c r="H11" s="623">
        <v>413</v>
      </c>
      <c r="I11" s="623">
        <v>413</v>
      </c>
      <c r="J11" s="623">
        <v>441</v>
      </c>
      <c r="K11" s="623">
        <v>16966</v>
      </c>
      <c r="L11" s="623">
        <v>53436</v>
      </c>
      <c r="M11" s="135"/>
      <c r="N11" s="106"/>
      <c r="O11" s="135"/>
    </row>
    <row r="12" spans="1:21" s="374" customFormat="1" ht="23.25" customHeight="1">
      <c r="A12" s="1422" t="s">
        <v>1511</v>
      </c>
      <c r="B12" s="1423"/>
      <c r="C12" s="623">
        <f>SUM(C13:C27)</f>
        <v>184</v>
      </c>
      <c r="D12" s="623">
        <f>SUM(D13:D27)</f>
        <v>1981</v>
      </c>
      <c r="E12" s="1261">
        <f>SUM(E13:F27)</f>
        <v>1691</v>
      </c>
      <c r="F12" s="1262"/>
      <c r="G12" s="623">
        <f>SUM(G13:G27)</f>
        <v>460</v>
      </c>
      <c r="H12" s="623">
        <f t="shared" ref="H12:L12" si="0">SUM(H13:H27)</f>
        <v>392</v>
      </c>
      <c r="I12" s="623">
        <f t="shared" si="0"/>
        <v>420</v>
      </c>
      <c r="J12" s="623">
        <f t="shared" si="0"/>
        <v>419</v>
      </c>
      <c r="K12" s="623">
        <f t="shared" si="0"/>
        <v>16966</v>
      </c>
      <c r="L12" s="623">
        <f t="shared" si="0"/>
        <v>53436</v>
      </c>
      <c r="M12" s="135"/>
      <c r="N12" s="106"/>
      <c r="O12" s="135"/>
    </row>
    <row r="13" spans="1:21" s="374" customFormat="1" ht="23.25" customHeight="1">
      <c r="A13" s="1350" t="s">
        <v>970</v>
      </c>
      <c r="B13" s="1351"/>
      <c r="C13" s="936">
        <v>15</v>
      </c>
      <c r="D13" s="936">
        <v>186</v>
      </c>
      <c r="E13" s="1265">
        <f>SUM(G13:J13)</f>
        <v>161</v>
      </c>
      <c r="F13" s="1266"/>
      <c r="G13" s="936">
        <v>40</v>
      </c>
      <c r="H13" s="936">
        <v>39</v>
      </c>
      <c r="I13" s="936">
        <v>44</v>
      </c>
      <c r="J13" s="936">
        <v>38</v>
      </c>
      <c r="K13" s="969">
        <v>1329</v>
      </c>
      <c r="L13" s="969">
        <v>5900</v>
      </c>
      <c r="M13" s="135"/>
      <c r="N13" s="106"/>
      <c r="O13" s="135"/>
    </row>
    <row r="14" spans="1:21" s="374" customFormat="1" ht="23.25" customHeight="1">
      <c r="A14" s="1343" t="s">
        <v>971</v>
      </c>
      <c r="B14" s="1344"/>
      <c r="C14" s="375">
        <v>15</v>
      </c>
      <c r="D14" s="375">
        <v>180</v>
      </c>
      <c r="E14" s="1253">
        <f t="shared" ref="E14:E27" si="1">SUM(G14:J14)</f>
        <v>159</v>
      </c>
      <c r="F14" s="1254"/>
      <c r="G14" s="375">
        <v>40</v>
      </c>
      <c r="H14" s="375">
        <v>39</v>
      </c>
      <c r="I14" s="375">
        <v>40</v>
      </c>
      <c r="J14" s="375">
        <v>40</v>
      </c>
      <c r="K14" s="970">
        <v>1585</v>
      </c>
      <c r="L14" s="970">
        <v>4000</v>
      </c>
      <c r="M14" s="135"/>
      <c r="N14" s="106"/>
      <c r="O14" s="135"/>
    </row>
    <row r="15" spans="1:21" s="374" customFormat="1" ht="23.25" customHeight="1">
      <c r="A15" s="1343" t="s">
        <v>972</v>
      </c>
      <c r="B15" s="1344"/>
      <c r="C15" s="375">
        <v>12</v>
      </c>
      <c r="D15" s="375">
        <v>158</v>
      </c>
      <c r="E15" s="1253">
        <f t="shared" si="1"/>
        <v>145</v>
      </c>
      <c r="F15" s="1254"/>
      <c r="G15" s="375">
        <v>31</v>
      </c>
      <c r="H15" s="375">
        <v>38</v>
      </c>
      <c r="I15" s="375">
        <v>39</v>
      </c>
      <c r="J15" s="375">
        <v>37</v>
      </c>
      <c r="K15" s="970">
        <v>1520</v>
      </c>
      <c r="L15" s="970">
        <v>4081</v>
      </c>
      <c r="M15" s="135"/>
      <c r="N15" s="106"/>
      <c r="O15" s="135"/>
    </row>
    <row r="16" spans="1:21" s="374" customFormat="1" ht="23.25" customHeight="1">
      <c r="A16" s="1343" t="s">
        <v>973</v>
      </c>
      <c r="B16" s="1344"/>
      <c r="C16" s="375">
        <v>14</v>
      </c>
      <c r="D16" s="375">
        <v>169</v>
      </c>
      <c r="E16" s="1253">
        <f t="shared" si="1"/>
        <v>148</v>
      </c>
      <c r="F16" s="1254"/>
      <c r="G16" s="375">
        <v>34</v>
      </c>
      <c r="H16" s="375">
        <v>37</v>
      </c>
      <c r="I16" s="375">
        <v>38</v>
      </c>
      <c r="J16" s="375">
        <v>39</v>
      </c>
      <c r="K16" s="970">
        <v>1679</v>
      </c>
      <c r="L16" s="970">
        <v>6782</v>
      </c>
      <c r="M16" s="135"/>
      <c r="N16" s="106"/>
      <c r="O16" s="135"/>
    </row>
    <row r="17" spans="1:15" s="374" customFormat="1" ht="23.25" customHeight="1">
      <c r="A17" s="1343" t="s">
        <v>974</v>
      </c>
      <c r="B17" s="1344"/>
      <c r="C17" s="375">
        <v>12</v>
      </c>
      <c r="D17" s="375">
        <v>107</v>
      </c>
      <c r="E17" s="1253">
        <f t="shared" si="1"/>
        <v>102</v>
      </c>
      <c r="F17" s="1254"/>
      <c r="G17" s="375">
        <v>26</v>
      </c>
      <c r="H17" s="375">
        <v>24</v>
      </c>
      <c r="I17" s="375">
        <v>24</v>
      </c>
      <c r="J17" s="375">
        <v>28</v>
      </c>
      <c r="K17" s="970">
        <v>1133</v>
      </c>
      <c r="L17" s="970">
        <v>4913</v>
      </c>
      <c r="M17" s="135"/>
      <c r="N17" s="106"/>
      <c r="O17" s="135"/>
    </row>
    <row r="18" spans="1:15" s="374" customFormat="1" ht="23.25" customHeight="1">
      <c r="A18" s="1343" t="s">
        <v>975</v>
      </c>
      <c r="B18" s="1344"/>
      <c r="C18" s="375">
        <v>14</v>
      </c>
      <c r="D18" s="375">
        <v>174</v>
      </c>
      <c r="E18" s="1253">
        <f t="shared" si="1"/>
        <v>156</v>
      </c>
      <c r="F18" s="1254"/>
      <c r="G18" s="375">
        <v>35</v>
      </c>
      <c r="H18" s="971">
        <v>39</v>
      </c>
      <c r="I18" s="971">
        <v>41</v>
      </c>
      <c r="J18" s="971">
        <v>41</v>
      </c>
      <c r="K18" s="970">
        <v>1420</v>
      </c>
      <c r="L18" s="970">
        <v>3875</v>
      </c>
      <c r="M18" s="135"/>
      <c r="N18" s="106"/>
      <c r="O18" s="135"/>
    </row>
    <row r="19" spans="1:15" s="374" customFormat="1" ht="23.25" customHeight="1">
      <c r="A19" s="1343" t="s">
        <v>976</v>
      </c>
      <c r="B19" s="1344"/>
      <c r="C19" s="375">
        <v>13</v>
      </c>
      <c r="D19" s="375">
        <v>114</v>
      </c>
      <c r="E19" s="1253">
        <f t="shared" si="1"/>
        <v>102</v>
      </c>
      <c r="F19" s="1254"/>
      <c r="G19" s="375">
        <v>20</v>
      </c>
      <c r="H19" s="375">
        <v>25</v>
      </c>
      <c r="I19" s="375">
        <v>28</v>
      </c>
      <c r="J19" s="375">
        <v>29</v>
      </c>
      <c r="K19" s="970">
        <v>830</v>
      </c>
      <c r="L19" s="970">
        <v>3486</v>
      </c>
      <c r="M19" s="135"/>
      <c r="N19" s="106"/>
      <c r="O19" s="135"/>
    </row>
    <row r="20" spans="1:15" s="374" customFormat="1" ht="23.25" customHeight="1">
      <c r="A20" s="1343" t="s">
        <v>977</v>
      </c>
      <c r="B20" s="1344"/>
      <c r="C20" s="375">
        <v>11</v>
      </c>
      <c r="D20" s="375">
        <v>96</v>
      </c>
      <c r="E20" s="1253">
        <f t="shared" si="1"/>
        <v>64</v>
      </c>
      <c r="F20" s="1254"/>
      <c r="G20" s="375">
        <v>19</v>
      </c>
      <c r="H20" s="375">
        <v>12</v>
      </c>
      <c r="I20" s="375">
        <v>16</v>
      </c>
      <c r="J20" s="375">
        <v>17</v>
      </c>
      <c r="K20" s="970">
        <v>920</v>
      </c>
      <c r="L20" s="970">
        <v>3463</v>
      </c>
      <c r="M20" s="135"/>
      <c r="N20" s="106"/>
      <c r="O20" s="135"/>
    </row>
    <row r="21" spans="1:15" s="374" customFormat="1" ht="23.25" customHeight="1">
      <c r="A21" s="1343" t="s">
        <v>978</v>
      </c>
      <c r="B21" s="1344"/>
      <c r="C21" s="375">
        <v>11</v>
      </c>
      <c r="D21" s="375">
        <v>107</v>
      </c>
      <c r="E21" s="1253">
        <f t="shared" si="1"/>
        <v>73</v>
      </c>
      <c r="F21" s="1254"/>
      <c r="G21" s="375">
        <v>28</v>
      </c>
      <c r="H21" s="375">
        <v>9</v>
      </c>
      <c r="I21" s="375">
        <v>19</v>
      </c>
      <c r="J21" s="375">
        <v>17</v>
      </c>
      <c r="K21" s="970">
        <v>1070</v>
      </c>
      <c r="L21" s="970">
        <v>3045</v>
      </c>
      <c r="M21" s="135"/>
      <c r="N21" s="106"/>
      <c r="O21" s="135"/>
    </row>
    <row r="22" spans="1:15" s="374" customFormat="1" ht="23.25" customHeight="1">
      <c r="A22" s="1343" t="s">
        <v>979</v>
      </c>
      <c r="B22" s="1344"/>
      <c r="C22" s="972">
        <v>8</v>
      </c>
      <c r="D22" s="375">
        <v>149</v>
      </c>
      <c r="E22" s="1253">
        <f t="shared" si="1"/>
        <v>127</v>
      </c>
      <c r="F22" s="1254"/>
      <c r="G22" s="375">
        <v>38</v>
      </c>
      <c r="H22" s="375">
        <v>30</v>
      </c>
      <c r="I22" s="375">
        <v>29</v>
      </c>
      <c r="J22" s="375">
        <v>30</v>
      </c>
      <c r="K22" s="970">
        <v>1348</v>
      </c>
      <c r="L22" s="970">
        <v>2643</v>
      </c>
      <c r="M22" s="135"/>
      <c r="N22" s="106"/>
      <c r="O22" s="135"/>
    </row>
    <row r="23" spans="1:15" s="374" customFormat="1" ht="23.25" customHeight="1">
      <c r="A23" s="1347" t="s">
        <v>1023</v>
      </c>
      <c r="B23" s="1348"/>
      <c r="C23" s="375">
        <v>14</v>
      </c>
      <c r="D23" s="375">
        <v>176</v>
      </c>
      <c r="E23" s="1253">
        <f t="shared" si="1"/>
        <v>153</v>
      </c>
      <c r="F23" s="1254"/>
      <c r="G23" s="375">
        <v>38</v>
      </c>
      <c r="H23" s="375">
        <v>36</v>
      </c>
      <c r="I23" s="375">
        <v>39</v>
      </c>
      <c r="J23" s="375">
        <v>40</v>
      </c>
      <c r="K23" s="970">
        <v>1462</v>
      </c>
      <c r="L23" s="970">
        <v>3164</v>
      </c>
      <c r="M23" s="135"/>
      <c r="N23" s="106"/>
      <c r="O23" s="135"/>
    </row>
    <row r="24" spans="1:15" s="374" customFormat="1" ht="23.25" customHeight="1">
      <c r="A24" s="1347" t="s">
        <v>1025</v>
      </c>
      <c r="B24" s="1348"/>
      <c r="C24" s="375">
        <v>11</v>
      </c>
      <c r="D24" s="375">
        <v>90</v>
      </c>
      <c r="E24" s="1253">
        <f t="shared" si="1"/>
        <v>80</v>
      </c>
      <c r="F24" s="1254"/>
      <c r="G24" s="375">
        <v>27</v>
      </c>
      <c r="H24" s="971">
        <v>18</v>
      </c>
      <c r="I24" s="971">
        <v>17</v>
      </c>
      <c r="J24" s="971">
        <v>18</v>
      </c>
      <c r="K24" s="970">
        <v>772</v>
      </c>
      <c r="L24" s="970">
        <v>2972</v>
      </c>
      <c r="M24" s="135"/>
      <c r="N24" s="106"/>
      <c r="O24" s="135"/>
    </row>
    <row r="25" spans="1:15" s="374" customFormat="1" ht="23.25" customHeight="1">
      <c r="A25" s="1421" t="s">
        <v>1024</v>
      </c>
      <c r="B25" s="1344"/>
      <c r="C25" s="375">
        <v>13</v>
      </c>
      <c r="D25" s="375">
        <v>116</v>
      </c>
      <c r="E25" s="1253">
        <f t="shared" si="1"/>
        <v>93</v>
      </c>
      <c r="F25" s="1254"/>
      <c r="G25" s="375">
        <v>33</v>
      </c>
      <c r="H25" s="971">
        <v>20</v>
      </c>
      <c r="I25" s="971">
        <v>21</v>
      </c>
      <c r="J25" s="971">
        <v>19</v>
      </c>
      <c r="K25" s="970">
        <v>798</v>
      </c>
      <c r="L25" s="970">
        <v>2016</v>
      </c>
      <c r="M25" s="135"/>
      <c r="N25" s="106"/>
      <c r="O25" s="135"/>
    </row>
    <row r="26" spans="1:15" ht="24" customHeight="1">
      <c r="A26" s="1347" t="s">
        <v>1026</v>
      </c>
      <c r="B26" s="1348"/>
      <c r="C26" s="375">
        <v>8</v>
      </c>
      <c r="D26" s="375">
        <v>40</v>
      </c>
      <c r="E26" s="1253">
        <f t="shared" si="1"/>
        <v>27</v>
      </c>
      <c r="F26" s="1254"/>
      <c r="G26" s="375">
        <v>27</v>
      </c>
      <c r="H26" s="973">
        <v>0</v>
      </c>
      <c r="I26" s="973">
        <v>0</v>
      </c>
      <c r="J26" s="973">
        <v>0</v>
      </c>
      <c r="K26" s="970">
        <v>279</v>
      </c>
      <c r="L26" s="970">
        <v>516</v>
      </c>
    </row>
    <row r="27" spans="1:15" ht="24" customHeight="1">
      <c r="A27" s="1331" t="s">
        <v>1038</v>
      </c>
      <c r="B27" s="1332"/>
      <c r="C27" s="940">
        <v>13</v>
      </c>
      <c r="D27" s="940">
        <v>119</v>
      </c>
      <c r="E27" s="1257">
        <f t="shared" si="1"/>
        <v>101</v>
      </c>
      <c r="F27" s="1258"/>
      <c r="G27" s="940">
        <v>24</v>
      </c>
      <c r="H27" s="974">
        <v>26</v>
      </c>
      <c r="I27" s="974">
        <v>25</v>
      </c>
      <c r="J27" s="975">
        <v>26</v>
      </c>
      <c r="K27" s="976">
        <v>821</v>
      </c>
      <c r="L27" s="976">
        <v>2580</v>
      </c>
    </row>
    <row r="28" spans="1:15" ht="24.75" customHeight="1">
      <c r="A28" s="115" t="s">
        <v>1179</v>
      </c>
      <c r="B28" s="535"/>
      <c r="C28" s="536"/>
      <c r="D28" s="536"/>
      <c r="E28" s="537"/>
      <c r="F28" s="537"/>
      <c r="G28" s="536"/>
      <c r="H28" s="538"/>
      <c r="I28" s="538"/>
      <c r="J28" s="539"/>
      <c r="K28" s="536"/>
      <c r="L28" s="382" t="s">
        <v>1517</v>
      </c>
    </row>
    <row r="29" spans="1:15" ht="24.75" customHeight="1">
      <c r="D29" s="378"/>
      <c r="E29" s="378"/>
    </row>
  </sheetData>
  <mergeCells count="51">
    <mergeCell ref="A6:B6"/>
    <mergeCell ref="E6:F6"/>
    <mergeCell ref="A27:B27"/>
    <mergeCell ref="E27:F27"/>
    <mergeCell ref="A8:B8"/>
    <mergeCell ref="E8:F8"/>
    <mergeCell ref="A24:B24"/>
    <mergeCell ref="E24:F24"/>
    <mergeCell ref="A10:B10"/>
    <mergeCell ref="E18:F18"/>
    <mergeCell ref="E13:F13"/>
    <mergeCell ref="A14:B14"/>
    <mergeCell ref="E14:F14"/>
    <mergeCell ref="A15:B15"/>
    <mergeCell ref="A18:B18"/>
    <mergeCell ref="A9:B9"/>
    <mergeCell ref="L4:L5"/>
    <mergeCell ref="E5:F5"/>
    <mergeCell ref="A4:B5"/>
    <mergeCell ref="C4:C5"/>
    <mergeCell ref="D4:D5"/>
    <mergeCell ref="K4:K5"/>
    <mergeCell ref="E4:J4"/>
    <mergeCell ref="A7:B7"/>
    <mergeCell ref="E21:F21"/>
    <mergeCell ref="E16:F16"/>
    <mergeCell ref="E17:F17"/>
    <mergeCell ref="A17:B17"/>
    <mergeCell ref="A13:B13"/>
    <mergeCell ref="A16:B16"/>
    <mergeCell ref="E15:F15"/>
    <mergeCell ref="A21:B21"/>
    <mergeCell ref="E10:F10"/>
    <mergeCell ref="E11:F11"/>
    <mergeCell ref="A11:B11"/>
    <mergeCell ref="E9:F9"/>
    <mergeCell ref="E7:F7"/>
    <mergeCell ref="A12:B12"/>
    <mergeCell ref="E12:F12"/>
    <mergeCell ref="E26:F26"/>
    <mergeCell ref="A26:B26"/>
    <mergeCell ref="A19:B19"/>
    <mergeCell ref="E19:F19"/>
    <mergeCell ref="A23:B23"/>
    <mergeCell ref="E23:F23"/>
    <mergeCell ref="A22:B22"/>
    <mergeCell ref="E22:F22"/>
    <mergeCell ref="A20:B20"/>
    <mergeCell ref="E20:F20"/>
    <mergeCell ref="A25:B25"/>
    <mergeCell ref="E25:F2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topLeftCell="A46" zoomScaleNormal="100" zoomScaleSheetLayoutView="100" workbookViewId="0">
      <selection activeCell="D52" sqref="D52"/>
    </sheetView>
  </sheetViews>
  <sheetFormatPr defaultRowHeight="18" customHeight="1"/>
  <cols>
    <col min="1" max="16384" width="9" style="224"/>
  </cols>
  <sheetData>
    <row r="2" spans="1:9" ht="18" customHeight="1">
      <c r="A2" s="64" t="s">
        <v>385</v>
      </c>
      <c r="H2" s="225"/>
    </row>
    <row r="11" spans="1:9" ht="18" customHeight="1">
      <c r="A11" s="1052" t="s">
        <v>830</v>
      </c>
      <c r="B11" s="1052"/>
      <c r="C11" s="1052"/>
      <c r="D11" s="1052"/>
      <c r="E11" s="1052"/>
      <c r="F11" s="1052"/>
      <c r="G11" s="1052"/>
      <c r="H11" s="1052"/>
      <c r="I11" s="1052"/>
    </row>
    <row r="12" spans="1:9" ht="18" customHeight="1">
      <c r="A12" s="1052"/>
      <c r="B12" s="1052"/>
      <c r="C12" s="1052"/>
      <c r="D12" s="1052"/>
      <c r="E12" s="1052"/>
      <c r="F12" s="1052"/>
      <c r="G12" s="1052"/>
      <c r="H12" s="1052"/>
      <c r="I12" s="1052"/>
    </row>
    <row r="13" spans="1:9" ht="18" customHeight="1">
      <c r="A13" s="226"/>
    </row>
    <row r="14" spans="1:9" ht="18" customHeight="1">
      <c r="A14" s="64" t="s">
        <v>386</v>
      </c>
      <c r="H14" s="225"/>
    </row>
    <row r="23" spans="1:9" ht="18" customHeight="1">
      <c r="A23" s="1052" t="s">
        <v>831</v>
      </c>
      <c r="B23" s="1052"/>
      <c r="C23" s="1052"/>
      <c r="D23" s="1052"/>
      <c r="E23" s="1052"/>
      <c r="F23" s="1052"/>
      <c r="G23" s="1052"/>
      <c r="H23" s="1052"/>
      <c r="I23" s="1052"/>
    </row>
    <row r="24" spans="1:9" ht="18" customHeight="1">
      <c r="A24" s="1052"/>
      <c r="B24" s="1052"/>
      <c r="C24" s="1052"/>
      <c r="D24" s="1052"/>
      <c r="E24" s="1052"/>
      <c r="F24" s="1052"/>
      <c r="G24" s="1052"/>
      <c r="H24" s="1052"/>
      <c r="I24" s="1052"/>
    </row>
    <row r="25" spans="1:9" ht="18" customHeight="1">
      <c r="A25" s="1052"/>
      <c r="B25" s="1052"/>
      <c r="C25" s="1052"/>
      <c r="D25" s="1052"/>
      <c r="E25" s="1052"/>
      <c r="F25" s="1052"/>
      <c r="G25" s="1052"/>
      <c r="H25" s="1052"/>
      <c r="I25" s="1052"/>
    </row>
    <row r="26" spans="1:9" ht="18" customHeight="1">
      <c r="A26" s="226"/>
    </row>
    <row r="27" spans="1:9" ht="18" customHeight="1">
      <c r="A27" s="64" t="s">
        <v>387</v>
      </c>
      <c r="H27" s="225"/>
    </row>
    <row r="37" spans="1:9" ht="18" customHeight="1">
      <c r="A37" s="1052" t="s">
        <v>832</v>
      </c>
      <c r="B37" s="1052"/>
      <c r="C37" s="1052"/>
      <c r="D37" s="1052"/>
      <c r="E37" s="1052"/>
      <c r="F37" s="1052"/>
      <c r="G37" s="1052"/>
      <c r="H37" s="1052"/>
      <c r="I37" s="1052"/>
    </row>
    <row r="38" spans="1:9" ht="18" customHeight="1">
      <c r="A38" s="1052"/>
      <c r="B38" s="1052"/>
      <c r="C38" s="1052"/>
      <c r="D38" s="1052"/>
      <c r="E38" s="1052"/>
      <c r="F38" s="1052"/>
      <c r="G38" s="1052"/>
      <c r="H38" s="1052"/>
      <c r="I38" s="1052"/>
    </row>
    <row r="39" spans="1:9" ht="18" customHeight="1">
      <c r="A39" s="1052"/>
      <c r="B39" s="1052"/>
      <c r="C39" s="1052"/>
      <c r="D39" s="1052"/>
      <c r="E39" s="1052"/>
      <c r="F39" s="1052"/>
      <c r="G39" s="1052"/>
      <c r="H39" s="1052"/>
      <c r="I39" s="1052"/>
    </row>
    <row r="40" spans="1:9" ht="18" customHeight="1">
      <c r="A40" s="226"/>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323A-DBFE-40A3-A694-635D7CB73BA5}">
  <sheetPr>
    <tabColor theme="9" tint="0.79998168889431442"/>
  </sheetPr>
  <dimension ref="A1:S23"/>
  <sheetViews>
    <sheetView view="pageBreakPreview" topLeftCell="A13" zoomScaleNormal="100" zoomScaleSheetLayoutView="100" workbookViewId="0">
      <selection activeCell="O25" sqref="O25:O26"/>
    </sheetView>
  </sheetViews>
  <sheetFormatPr defaultRowHeight="13.5"/>
  <cols>
    <col min="1" max="1" width="5.625" style="115" customWidth="1"/>
    <col min="2" max="2" width="14.625" style="362" customWidth="1"/>
    <col min="3" max="3" width="15.625" style="115" customWidth="1"/>
    <col min="4" max="4" width="7.75" style="115" customWidth="1"/>
    <col min="5" max="5" width="9.5" style="115" customWidth="1"/>
    <col min="6" max="9" width="6.75" style="362" customWidth="1"/>
    <col min="10" max="10" width="6.75" style="84" customWidth="1"/>
    <col min="11" max="11" width="10.125" style="115" customWidth="1"/>
    <col min="12" max="12" width="10.125" style="84" customWidth="1"/>
    <col min="13" max="13" width="6" style="115" customWidth="1"/>
    <col min="14" max="16384" width="9" style="115"/>
  </cols>
  <sheetData>
    <row r="1" spans="1:19" ht="28.5" customHeight="1"/>
    <row r="2" spans="1:19" ht="17.25" customHeight="1">
      <c r="A2" s="384" t="s">
        <v>1198</v>
      </c>
      <c r="C2" s="384"/>
      <c r="D2" s="384"/>
      <c r="E2" s="384"/>
    </row>
    <row r="3" spans="1:19" s="363" customFormat="1" ht="17.25" customHeight="1">
      <c r="B3" s="365"/>
      <c r="E3" s="364"/>
      <c r="F3" s="365"/>
      <c r="G3" s="365"/>
      <c r="H3" s="365"/>
      <c r="I3" s="365"/>
      <c r="J3" s="362" t="s">
        <v>1518</v>
      </c>
      <c r="K3" s="116"/>
      <c r="L3" s="89"/>
    </row>
    <row r="4" spans="1:19" ht="27" customHeight="1">
      <c r="A4" s="1443"/>
      <c r="B4" s="1453" t="s">
        <v>1209</v>
      </c>
      <c r="C4" s="1453"/>
      <c r="D4" s="1358" t="s">
        <v>649</v>
      </c>
      <c r="E4" s="1404" t="s">
        <v>664</v>
      </c>
      <c r="F4" s="1438" t="s">
        <v>662</v>
      </c>
      <c r="G4" s="1454"/>
      <c r="H4" s="1454"/>
      <c r="I4" s="1455"/>
      <c r="J4" s="1452"/>
      <c r="K4" s="216"/>
      <c r="L4" s="92"/>
      <c r="M4" s="93"/>
    </row>
    <row r="5" spans="1:19" s="370" customFormat="1" ht="40.5" customHeight="1">
      <c r="A5" s="1443"/>
      <c r="B5" s="1453"/>
      <c r="C5" s="1453"/>
      <c r="D5" s="1360"/>
      <c r="E5" s="1406"/>
      <c r="F5" s="977" t="s">
        <v>82</v>
      </c>
      <c r="G5" s="928" t="s">
        <v>1389</v>
      </c>
      <c r="H5" s="928" t="s">
        <v>1390</v>
      </c>
      <c r="I5" s="928" t="s">
        <v>1391</v>
      </c>
      <c r="J5" s="1452"/>
      <c r="K5" s="103"/>
      <c r="L5" s="104"/>
      <c r="M5" s="105"/>
    </row>
    <row r="6" spans="1:19" s="370" customFormat="1" ht="23.25" customHeight="1">
      <c r="A6" s="1444" t="s">
        <v>1207</v>
      </c>
      <c r="B6" s="1275" t="s">
        <v>1199</v>
      </c>
      <c r="C6" s="1276"/>
      <c r="D6" s="978">
        <v>4</v>
      </c>
      <c r="E6" s="979">
        <v>19</v>
      </c>
      <c r="F6" s="979">
        <f>SUM(G6:I6)</f>
        <v>14</v>
      </c>
      <c r="G6" s="979">
        <v>2</v>
      </c>
      <c r="H6" s="979">
        <v>6</v>
      </c>
      <c r="I6" s="979">
        <v>6</v>
      </c>
      <c r="J6" s="483"/>
      <c r="K6" s="103"/>
      <c r="L6" s="104"/>
      <c r="M6" s="105"/>
    </row>
    <row r="7" spans="1:19" s="370" customFormat="1" ht="23.25" customHeight="1">
      <c r="A7" s="1444"/>
      <c r="B7" s="1267" t="s">
        <v>1200</v>
      </c>
      <c r="C7" s="1268"/>
      <c r="D7" s="980">
        <v>5</v>
      </c>
      <c r="E7" s="981">
        <v>19</v>
      </c>
      <c r="F7" s="981">
        <f t="shared" ref="F7:F15" si="0">SUM(G7:I7)</f>
        <v>15</v>
      </c>
      <c r="G7" s="981">
        <v>0</v>
      </c>
      <c r="H7" s="981">
        <v>6</v>
      </c>
      <c r="I7" s="981">
        <v>9</v>
      </c>
      <c r="J7" s="487"/>
      <c r="K7" s="103"/>
      <c r="L7" s="104"/>
      <c r="M7" s="105"/>
    </row>
    <row r="8" spans="1:19" s="373" customFormat="1" ht="23.25" customHeight="1">
      <c r="A8" s="1444"/>
      <c r="B8" s="1460" t="s">
        <v>1201</v>
      </c>
      <c r="C8" s="1461"/>
      <c r="D8" s="980">
        <v>4</v>
      </c>
      <c r="E8" s="487">
        <v>19</v>
      </c>
      <c r="F8" s="981">
        <f t="shared" si="0"/>
        <v>14</v>
      </c>
      <c r="G8" s="982">
        <v>1</v>
      </c>
      <c r="H8" s="981">
        <v>5</v>
      </c>
      <c r="I8" s="980">
        <v>8</v>
      </c>
      <c r="J8" s="487"/>
      <c r="K8" s="103"/>
      <c r="L8" s="104"/>
      <c r="M8" s="105"/>
    </row>
    <row r="9" spans="1:19" s="370" customFormat="1" ht="23.25" customHeight="1">
      <c r="A9" s="1444"/>
      <c r="B9" s="1462" t="s">
        <v>1202</v>
      </c>
      <c r="C9" s="1461"/>
      <c r="D9" s="980">
        <v>5</v>
      </c>
      <c r="E9" s="487">
        <v>19</v>
      </c>
      <c r="F9" s="981">
        <f t="shared" si="0"/>
        <v>15</v>
      </c>
      <c r="G9" s="982">
        <v>0</v>
      </c>
      <c r="H9" s="981">
        <v>6</v>
      </c>
      <c r="I9" s="980">
        <v>9</v>
      </c>
      <c r="J9" s="487"/>
      <c r="K9" s="217"/>
      <c r="L9" s="218"/>
      <c r="M9" s="219"/>
    </row>
    <row r="10" spans="1:19" s="373" customFormat="1" ht="23.25" customHeight="1">
      <c r="A10" s="1444"/>
      <c r="B10" s="1460" t="s">
        <v>1203</v>
      </c>
      <c r="C10" s="1461"/>
      <c r="D10" s="980">
        <v>5</v>
      </c>
      <c r="E10" s="487">
        <v>19</v>
      </c>
      <c r="F10" s="981">
        <f t="shared" si="0"/>
        <v>13</v>
      </c>
      <c r="G10" s="982">
        <v>0</v>
      </c>
      <c r="H10" s="981">
        <v>5</v>
      </c>
      <c r="I10" s="980">
        <v>8</v>
      </c>
      <c r="J10" s="487"/>
      <c r="K10" s="103"/>
      <c r="L10" s="103"/>
      <c r="M10" s="103"/>
      <c r="N10" s="103"/>
      <c r="O10" s="103"/>
      <c r="P10" s="103"/>
      <c r="Q10" s="103"/>
      <c r="R10" s="103"/>
      <c r="S10" s="103"/>
    </row>
    <row r="11" spans="1:19" s="373" customFormat="1" ht="23.25" customHeight="1">
      <c r="A11" s="1444"/>
      <c r="B11" s="1460" t="s">
        <v>1204</v>
      </c>
      <c r="C11" s="1461"/>
      <c r="D11" s="980">
        <v>3</v>
      </c>
      <c r="E11" s="487">
        <v>19</v>
      </c>
      <c r="F11" s="981">
        <f t="shared" si="0"/>
        <v>12</v>
      </c>
      <c r="G11" s="981">
        <v>0</v>
      </c>
      <c r="H11" s="981">
        <v>5</v>
      </c>
      <c r="I11" s="981">
        <v>7</v>
      </c>
      <c r="J11" s="487"/>
      <c r="K11" s="103"/>
      <c r="L11" s="104"/>
      <c r="M11" s="105"/>
    </row>
    <row r="12" spans="1:19" s="374" customFormat="1" ht="23.25" customHeight="1">
      <c r="A12" s="1444"/>
      <c r="B12" s="1460" t="s">
        <v>1205</v>
      </c>
      <c r="C12" s="1461"/>
      <c r="D12" s="983">
        <v>4</v>
      </c>
      <c r="E12" s="623">
        <v>19</v>
      </c>
      <c r="F12" s="981">
        <f t="shared" si="0"/>
        <v>14</v>
      </c>
      <c r="G12" s="623">
        <v>2</v>
      </c>
      <c r="H12" s="623">
        <v>4</v>
      </c>
      <c r="I12" s="623">
        <v>8</v>
      </c>
      <c r="J12" s="668"/>
      <c r="K12" s="135"/>
      <c r="L12" s="106"/>
      <c r="M12" s="135"/>
    </row>
    <row r="13" spans="1:19" s="374" customFormat="1" ht="23.25" customHeight="1">
      <c r="A13" s="1444"/>
      <c r="B13" s="1456" t="s">
        <v>1206</v>
      </c>
      <c r="C13" s="1457"/>
      <c r="D13" s="824">
        <v>4</v>
      </c>
      <c r="E13" s="375">
        <v>19</v>
      </c>
      <c r="F13" s="981">
        <f t="shared" si="0"/>
        <v>13</v>
      </c>
      <c r="G13" s="375">
        <v>0</v>
      </c>
      <c r="H13" s="375">
        <v>6</v>
      </c>
      <c r="I13" s="375">
        <v>7</v>
      </c>
      <c r="J13" s="536"/>
      <c r="K13" s="135"/>
      <c r="L13" s="106"/>
      <c r="M13" s="135"/>
    </row>
    <row r="14" spans="1:19" s="374" customFormat="1" ht="23.25" customHeight="1">
      <c r="A14" s="1444"/>
      <c r="B14" s="1456" t="s">
        <v>1208</v>
      </c>
      <c r="C14" s="1457"/>
      <c r="D14" s="823">
        <v>3</v>
      </c>
      <c r="E14" s="375">
        <v>12</v>
      </c>
      <c r="F14" s="981">
        <f t="shared" si="0"/>
        <v>7</v>
      </c>
      <c r="G14" s="375">
        <v>0</v>
      </c>
      <c r="H14" s="375">
        <v>1</v>
      </c>
      <c r="I14" s="375">
        <v>6</v>
      </c>
      <c r="J14" s="536"/>
      <c r="K14" s="135"/>
      <c r="L14" s="106"/>
      <c r="M14" s="135"/>
    </row>
    <row r="15" spans="1:19" s="374" customFormat="1" ht="23.25" customHeight="1">
      <c r="A15" s="1444"/>
      <c r="B15" s="1458" t="s">
        <v>1519</v>
      </c>
      <c r="C15" s="1459"/>
      <c r="D15" s="940">
        <v>5</v>
      </c>
      <c r="E15" s="940">
        <v>19</v>
      </c>
      <c r="F15" s="981">
        <f t="shared" si="0"/>
        <v>13</v>
      </c>
      <c r="G15" s="940">
        <v>2</v>
      </c>
      <c r="H15" s="940">
        <v>3</v>
      </c>
      <c r="I15" s="942">
        <v>8</v>
      </c>
      <c r="J15" s="536"/>
      <c r="K15" s="135"/>
      <c r="L15" s="106"/>
      <c r="M15" s="135"/>
    </row>
    <row r="16" spans="1:19" s="374" customFormat="1" ht="23.25" customHeight="1">
      <c r="A16" s="399"/>
      <c r="B16" s="1445"/>
      <c r="C16" s="1445"/>
      <c r="D16" s="536"/>
      <c r="E16" s="536"/>
      <c r="F16" s="806"/>
      <c r="G16" s="536"/>
      <c r="H16" s="536"/>
      <c r="I16" s="536"/>
      <c r="J16" s="640" t="s">
        <v>1520</v>
      </c>
      <c r="K16" s="135"/>
      <c r="L16" s="106"/>
      <c r="M16" s="135"/>
    </row>
    <row r="17" spans="1:13" s="374" customFormat="1" ht="23.25" customHeight="1">
      <c r="A17" s="399"/>
      <c r="B17" s="537"/>
      <c r="C17" s="399"/>
      <c r="D17" s="536"/>
      <c r="E17" s="536"/>
      <c r="F17" s="536"/>
      <c r="G17" s="536"/>
      <c r="H17" s="536"/>
      <c r="I17" s="536"/>
      <c r="J17" s="536"/>
      <c r="K17" s="135"/>
      <c r="L17" s="106"/>
      <c r="M17" s="135"/>
    </row>
    <row r="18" spans="1:13" s="374" customFormat="1" ht="23.25" customHeight="1">
      <c r="A18" s="931" t="s">
        <v>1498</v>
      </c>
      <c r="B18" s="537"/>
      <c r="C18" s="399"/>
      <c r="D18" s="536"/>
      <c r="E18" s="536"/>
      <c r="F18" s="536"/>
      <c r="G18" s="536"/>
      <c r="H18" s="536"/>
      <c r="I18" s="536"/>
      <c r="J18" s="536"/>
      <c r="K18" s="135"/>
      <c r="L18" s="106"/>
      <c r="M18" s="135"/>
    </row>
    <row r="19" spans="1:13" s="374" customFormat="1" ht="27" customHeight="1">
      <c r="A19" s="363"/>
      <c r="B19" s="365"/>
      <c r="C19" s="363"/>
      <c r="D19" s="363"/>
      <c r="E19" s="364"/>
      <c r="F19" s="365"/>
      <c r="G19" s="365"/>
      <c r="H19" s="365"/>
      <c r="I19" s="365"/>
      <c r="J19" s="362" t="s">
        <v>1518</v>
      </c>
      <c r="K19" s="135"/>
      <c r="L19" s="106"/>
      <c r="M19" s="135"/>
    </row>
    <row r="20" spans="1:13" ht="40.5" customHeight="1">
      <c r="A20" s="1446" t="s">
        <v>1209</v>
      </c>
      <c r="B20" s="1447"/>
      <c r="C20" s="1448"/>
      <c r="D20" s="1358" t="s">
        <v>649</v>
      </c>
      <c r="E20" s="1404" t="s">
        <v>664</v>
      </c>
      <c r="F20" s="1438" t="s">
        <v>662</v>
      </c>
      <c r="G20" s="1437"/>
      <c r="H20" s="1437"/>
      <c r="I20" s="1437"/>
      <c r="J20" s="1439"/>
    </row>
    <row r="21" spans="1:13" ht="24" customHeight="1">
      <c r="A21" s="1449"/>
      <c r="B21" s="1450"/>
      <c r="C21" s="1451"/>
      <c r="D21" s="1360"/>
      <c r="E21" s="1406"/>
      <c r="F21" s="977" t="s">
        <v>82</v>
      </c>
      <c r="G21" s="984" t="s">
        <v>1241</v>
      </c>
      <c r="H21" s="977" t="s">
        <v>1242</v>
      </c>
      <c r="I21" s="977" t="s">
        <v>1243</v>
      </c>
      <c r="J21" s="832" t="s">
        <v>1244</v>
      </c>
    </row>
    <row r="22" spans="1:13" ht="24.75" customHeight="1">
      <c r="A22" s="1440" t="s">
        <v>1210</v>
      </c>
      <c r="B22" s="1441"/>
      <c r="C22" s="1442"/>
      <c r="D22" s="985">
        <v>5</v>
      </c>
      <c r="E22" s="985">
        <v>30</v>
      </c>
      <c r="F22" s="985">
        <f>SUM(G22:J22)</f>
        <v>12</v>
      </c>
      <c r="G22" s="985">
        <v>4</v>
      </c>
      <c r="H22" s="985">
        <v>2</v>
      </c>
      <c r="I22" s="985">
        <v>2</v>
      </c>
      <c r="J22" s="985">
        <v>4</v>
      </c>
    </row>
    <row r="23" spans="1:13" ht="24.75" customHeight="1">
      <c r="A23" s="384"/>
      <c r="B23" s="537"/>
      <c r="C23" s="986"/>
      <c r="D23" s="536"/>
      <c r="E23" s="536"/>
      <c r="F23" s="536"/>
      <c r="G23" s="538"/>
      <c r="H23" s="538"/>
      <c r="I23" s="539"/>
      <c r="J23" s="640" t="s">
        <v>1520</v>
      </c>
    </row>
  </sheetData>
  <mergeCells count="23">
    <mergeCell ref="B14:C14"/>
    <mergeCell ref="B7:C7"/>
    <mergeCell ref="B8:C8"/>
    <mergeCell ref="B9:C9"/>
    <mergeCell ref="B10:C10"/>
    <mergeCell ref="B11:C11"/>
    <mergeCell ref="B12:C12"/>
    <mergeCell ref="F20:J20"/>
    <mergeCell ref="A22:C22"/>
    <mergeCell ref="A4:A5"/>
    <mergeCell ref="A6:A15"/>
    <mergeCell ref="B16:C16"/>
    <mergeCell ref="A20:C21"/>
    <mergeCell ref="D20:D21"/>
    <mergeCell ref="E20:E21"/>
    <mergeCell ref="D4:D5"/>
    <mergeCell ref="E4:E5"/>
    <mergeCell ref="J4:J5"/>
    <mergeCell ref="B4:C5"/>
    <mergeCell ref="F4:I4"/>
    <mergeCell ref="B13:C13"/>
    <mergeCell ref="B6:C6"/>
    <mergeCell ref="B15:C1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A1:L34"/>
  <sheetViews>
    <sheetView view="pageBreakPreview" topLeftCell="A19" zoomScaleNormal="100" zoomScaleSheetLayoutView="100" workbookViewId="0">
      <selection activeCell="O25" sqref="O25:O26"/>
    </sheetView>
  </sheetViews>
  <sheetFormatPr defaultRowHeight="13.5"/>
  <cols>
    <col min="1" max="1" width="9.625" style="115" customWidth="1"/>
    <col min="2" max="2" width="2.75" style="115" customWidth="1"/>
    <col min="3" max="3" width="12.625" style="115" customWidth="1"/>
    <col min="4" max="4" width="9.625" style="115" customWidth="1"/>
    <col min="5" max="5" width="7.625" style="383" customWidth="1"/>
    <col min="6" max="6" width="7.625" style="362" customWidth="1"/>
    <col min="7" max="7" width="9.625" style="362" customWidth="1"/>
    <col min="8" max="8" width="14.625" style="362" customWidth="1"/>
    <col min="9" max="9" width="13.625" style="362" customWidth="1"/>
    <col min="10" max="10" width="10.125" style="115" customWidth="1"/>
    <col min="11" max="11" width="10.125" style="84" customWidth="1"/>
    <col min="12" max="12" width="6" style="115" customWidth="1"/>
    <col min="13" max="16384" width="9" style="115"/>
  </cols>
  <sheetData>
    <row r="1" spans="1:12" ht="28.5" customHeight="1">
      <c r="A1" s="384"/>
      <c r="B1" s="384"/>
      <c r="C1" s="384"/>
      <c r="D1" s="384"/>
      <c r="E1" s="987"/>
      <c r="J1" s="384"/>
    </row>
    <row r="2" spans="1:12" ht="17.25" customHeight="1">
      <c r="A2" s="384" t="s">
        <v>1392</v>
      </c>
      <c r="B2" s="384"/>
      <c r="C2" s="384"/>
      <c r="D2" s="384"/>
      <c r="E2" s="987"/>
      <c r="J2" s="384"/>
    </row>
    <row r="3" spans="1:12" ht="17.25" customHeight="1">
      <c r="A3" s="384"/>
      <c r="B3" s="384"/>
      <c r="C3" s="384"/>
      <c r="D3" s="384"/>
      <c r="E3" s="987"/>
      <c r="J3" s="384"/>
    </row>
    <row r="4" spans="1:12" ht="27" customHeight="1">
      <c r="A4" s="1285" t="s">
        <v>896</v>
      </c>
      <c r="B4" s="1286"/>
      <c r="C4" s="1480" t="s">
        <v>667</v>
      </c>
      <c r="D4" s="1481"/>
      <c r="E4" s="1293" t="s">
        <v>669</v>
      </c>
      <c r="F4" s="1294"/>
      <c r="G4" s="1295"/>
      <c r="H4" s="1293" t="s">
        <v>671</v>
      </c>
      <c r="I4" s="1295"/>
      <c r="J4" s="92"/>
      <c r="K4" s="93"/>
    </row>
    <row r="5" spans="1:12" s="385" customFormat="1" ht="33.75" customHeight="1">
      <c r="A5" s="1287"/>
      <c r="B5" s="1288"/>
      <c r="C5" s="830" t="s">
        <v>80</v>
      </c>
      <c r="D5" s="830" t="s">
        <v>668</v>
      </c>
      <c r="E5" s="1478" t="s">
        <v>670</v>
      </c>
      <c r="F5" s="1479"/>
      <c r="G5" s="830" t="s">
        <v>684</v>
      </c>
      <c r="H5" s="928" t="s">
        <v>686</v>
      </c>
      <c r="I5" s="928" t="s">
        <v>672</v>
      </c>
      <c r="J5" s="104"/>
      <c r="K5" s="105"/>
    </row>
    <row r="6" spans="1:12" s="370" customFormat="1" ht="23.25" customHeight="1">
      <c r="A6" s="1474" t="s">
        <v>1170</v>
      </c>
      <c r="B6" s="1475"/>
      <c r="C6" s="988">
        <v>9041</v>
      </c>
      <c r="D6" s="773">
        <v>24.1</v>
      </c>
      <c r="E6" s="1476">
        <v>14162</v>
      </c>
      <c r="F6" s="1477"/>
      <c r="G6" s="773">
        <v>15.5</v>
      </c>
      <c r="H6" s="775">
        <v>1507518</v>
      </c>
      <c r="I6" s="775">
        <v>106448</v>
      </c>
      <c r="J6" s="104"/>
      <c r="K6" s="105"/>
    </row>
    <row r="7" spans="1:12" s="370" customFormat="1" ht="23.25" customHeight="1">
      <c r="A7" s="1421" t="s">
        <v>1171</v>
      </c>
      <c r="B7" s="1465"/>
      <c r="C7" s="988">
        <v>8981</v>
      </c>
      <c r="D7" s="773">
        <v>23.5</v>
      </c>
      <c r="E7" s="1468">
        <v>13926</v>
      </c>
      <c r="F7" s="1469"/>
      <c r="G7" s="773">
        <v>15</v>
      </c>
      <c r="H7" s="775">
        <v>1481640</v>
      </c>
      <c r="I7" s="775">
        <v>106394</v>
      </c>
      <c r="J7" s="104"/>
      <c r="K7" s="105"/>
    </row>
    <row r="8" spans="1:12" s="370" customFormat="1" ht="23.25" customHeight="1">
      <c r="A8" s="1421" t="s">
        <v>1188</v>
      </c>
      <c r="B8" s="1465"/>
      <c r="C8" s="989">
        <v>8863</v>
      </c>
      <c r="D8" s="773">
        <v>22.9</v>
      </c>
      <c r="E8" s="1468">
        <v>13580</v>
      </c>
      <c r="F8" s="1469"/>
      <c r="G8" s="773">
        <v>14.6</v>
      </c>
      <c r="H8" s="775">
        <v>1474259</v>
      </c>
      <c r="I8" s="775">
        <v>108561</v>
      </c>
      <c r="J8" s="218"/>
      <c r="K8" s="219"/>
    </row>
    <row r="9" spans="1:12" ht="23.25" customHeight="1">
      <c r="A9" s="1421" t="s">
        <v>1281</v>
      </c>
      <c r="B9" s="1465"/>
      <c r="C9" s="989">
        <v>8748</v>
      </c>
      <c r="D9" s="773">
        <v>22.2</v>
      </c>
      <c r="E9" s="1468">
        <v>13059</v>
      </c>
      <c r="F9" s="1469"/>
      <c r="G9" s="773">
        <v>13.9</v>
      </c>
      <c r="H9" s="775">
        <v>1466267</v>
      </c>
      <c r="I9" s="775">
        <v>112280</v>
      </c>
      <c r="J9" s="384"/>
    </row>
    <row r="10" spans="1:12" ht="23.25" customHeight="1">
      <c r="A10" s="1421" t="s">
        <v>1285</v>
      </c>
      <c r="B10" s="1465"/>
      <c r="C10" s="989">
        <v>8381</v>
      </c>
      <c r="D10" s="773">
        <v>21</v>
      </c>
      <c r="E10" s="1468">
        <v>12364</v>
      </c>
      <c r="F10" s="1469"/>
      <c r="G10" s="773">
        <v>13.2</v>
      </c>
      <c r="H10" s="775">
        <v>1400225</v>
      </c>
      <c r="I10" s="775">
        <v>113250</v>
      </c>
      <c r="J10" s="384"/>
    </row>
    <row r="11" spans="1:12" ht="23.25" customHeight="1">
      <c r="A11" s="1470" t="s">
        <v>1443</v>
      </c>
      <c r="B11" s="1471"/>
      <c r="C11" s="990">
        <v>8207</v>
      </c>
      <c r="D11" s="991">
        <v>20.3</v>
      </c>
      <c r="E11" s="1472">
        <v>12010</v>
      </c>
      <c r="F11" s="1473"/>
      <c r="G11" s="991">
        <v>12.7</v>
      </c>
      <c r="H11" s="992">
        <v>1572357</v>
      </c>
      <c r="I11" s="992">
        <v>130921</v>
      </c>
      <c r="J11" s="384"/>
    </row>
    <row r="12" spans="1:12" ht="16.5" customHeight="1">
      <c r="A12" s="384"/>
      <c r="B12" s="384"/>
      <c r="C12" s="384"/>
      <c r="D12" s="840"/>
      <c r="E12" s="371"/>
      <c r="F12" s="377"/>
      <c r="G12" s="377"/>
      <c r="H12" s="377"/>
      <c r="I12" s="369" t="s">
        <v>674</v>
      </c>
      <c r="J12" s="384"/>
    </row>
    <row r="13" spans="1:12" ht="17.25" customHeight="1">
      <c r="A13" s="384"/>
      <c r="B13" s="384"/>
      <c r="C13" s="384"/>
      <c r="D13" s="840"/>
      <c r="E13" s="386"/>
      <c r="J13" s="384"/>
    </row>
    <row r="14" spans="1:12" s="363" customFormat="1" ht="17.25" customHeight="1">
      <c r="A14" s="384" t="s">
        <v>1393</v>
      </c>
      <c r="B14" s="384"/>
      <c r="C14" s="384"/>
      <c r="D14" s="840"/>
      <c r="E14" s="987"/>
      <c r="F14" s="362"/>
      <c r="G14" s="362"/>
      <c r="H14" s="362"/>
      <c r="I14" s="362"/>
      <c r="J14" s="116"/>
      <c r="K14" s="89"/>
    </row>
    <row r="15" spans="1:12" ht="20.25" customHeight="1">
      <c r="A15" s="363"/>
      <c r="B15" s="363"/>
      <c r="C15" s="363"/>
      <c r="D15" s="840"/>
      <c r="E15" s="387"/>
      <c r="F15" s="365"/>
      <c r="G15" s="365"/>
      <c r="H15" s="365"/>
      <c r="I15" s="388" t="s">
        <v>689</v>
      </c>
      <c r="J15" s="91"/>
      <c r="K15" s="92"/>
      <c r="L15" s="93"/>
    </row>
    <row r="16" spans="1:12" s="370" customFormat="1" ht="34.5" customHeight="1">
      <c r="A16" s="1285" t="s">
        <v>896</v>
      </c>
      <c r="B16" s="1286"/>
      <c r="C16" s="1484" t="s">
        <v>1235</v>
      </c>
      <c r="D16" s="1484"/>
      <c r="E16" s="1484"/>
      <c r="F16" s="1484"/>
      <c r="G16" s="1484"/>
      <c r="H16" s="1484"/>
      <c r="I16" s="1484"/>
      <c r="J16" s="929"/>
      <c r="K16" s="104"/>
      <c r="L16" s="105"/>
    </row>
    <row r="17" spans="1:12" s="370" customFormat="1" ht="23.25" customHeight="1">
      <c r="A17" s="1287"/>
      <c r="B17" s="1288"/>
      <c r="C17" s="841" t="s">
        <v>675</v>
      </c>
      <c r="D17" s="1484" t="s">
        <v>676</v>
      </c>
      <c r="E17" s="1484"/>
      <c r="F17" s="1403" t="s">
        <v>677</v>
      </c>
      <c r="G17" s="1403"/>
      <c r="H17" s="993" t="s">
        <v>685</v>
      </c>
      <c r="I17" s="928" t="s">
        <v>687</v>
      </c>
      <c r="J17" s="929"/>
      <c r="K17" s="673"/>
      <c r="L17" s="105"/>
    </row>
    <row r="18" spans="1:12" s="370" customFormat="1" ht="23.25" customHeight="1">
      <c r="A18" s="1350" t="s">
        <v>1170</v>
      </c>
      <c r="B18" s="1351"/>
      <c r="C18" s="833">
        <v>253877</v>
      </c>
      <c r="D18" s="1485">
        <v>5006972225</v>
      </c>
      <c r="E18" s="1486"/>
      <c r="F18" s="1487">
        <v>3664974009</v>
      </c>
      <c r="G18" s="1488"/>
      <c r="H18" s="774">
        <v>353550</v>
      </c>
      <c r="I18" s="774">
        <v>19722</v>
      </c>
      <c r="J18" s="929"/>
      <c r="K18" s="104"/>
      <c r="L18" s="105"/>
    </row>
    <row r="19" spans="1:12" s="370" customFormat="1" ht="23.25" customHeight="1">
      <c r="A19" s="1421" t="s">
        <v>1171</v>
      </c>
      <c r="B19" s="1465"/>
      <c r="C19" s="833">
        <v>229035</v>
      </c>
      <c r="D19" s="1466">
        <v>4837121429</v>
      </c>
      <c r="E19" s="1467"/>
      <c r="F19" s="1463">
        <v>3551158612</v>
      </c>
      <c r="G19" s="1464"/>
      <c r="H19" s="774">
        <v>347345</v>
      </c>
      <c r="I19" s="774">
        <v>21120</v>
      </c>
      <c r="J19" s="929"/>
      <c r="K19" s="104"/>
      <c r="L19" s="105"/>
    </row>
    <row r="20" spans="1:12" s="370" customFormat="1" ht="23.25" customHeight="1">
      <c r="A20" s="1421" t="s">
        <v>1188</v>
      </c>
      <c r="B20" s="1465"/>
      <c r="C20" s="774">
        <v>241550</v>
      </c>
      <c r="D20" s="1466">
        <v>5128660556</v>
      </c>
      <c r="E20" s="1467"/>
      <c r="F20" s="1482">
        <v>3786382871</v>
      </c>
      <c r="G20" s="1483"/>
      <c r="H20" s="774">
        <v>377663</v>
      </c>
      <c r="I20" s="774">
        <v>21232</v>
      </c>
      <c r="J20" s="947"/>
      <c r="K20" s="218"/>
      <c r="L20" s="219"/>
    </row>
    <row r="21" spans="1:12" ht="22.5" customHeight="1">
      <c r="A21" s="1421" t="s">
        <v>1281</v>
      </c>
      <c r="B21" s="1465"/>
      <c r="C21" s="833">
        <v>238680</v>
      </c>
      <c r="D21" s="1466">
        <v>4958667600</v>
      </c>
      <c r="E21" s="1467"/>
      <c r="F21" s="1482">
        <v>3645475270</v>
      </c>
      <c r="G21" s="1483"/>
      <c r="H21" s="774">
        <v>379713</v>
      </c>
      <c r="I21" s="774">
        <v>20775</v>
      </c>
      <c r="J21" s="384"/>
    </row>
    <row r="22" spans="1:12" ht="22.5" customHeight="1">
      <c r="A22" s="1421" t="s">
        <v>1285</v>
      </c>
      <c r="B22" s="1465"/>
      <c r="C22" s="833">
        <v>232909</v>
      </c>
      <c r="D22" s="1466">
        <v>4927224350</v>
      </c>
      <c r="E22" s="1467"/>
      <c r="F22" s="1482">
        <v>3614666925</v>
      </c>
      <c r="G22" s="1483"/>
      <c r="H22" s="774">
        <v>398514</v>
      </c>
      <c r="I22" s="774">
        <v>21155</v>
      </c>
      <c r="J22" s="384"/>
    </row>
    <row r="23" spans="1:12" ht="22.5" customHeight="1">
      <c r="A23" s="1470" t="s">
        <v>1443</v>
      </c>
      <c r="B23" s="1471"/>
      <c r="C23" s="994">
        <v>227309</v>
      </c>
      <c r="D23" s="1491">
        <v>4608208990</v>
      </c>
      <c r="E23" s="1492"/>
      <c r="F23" s="1472">
        <v>3367820570</v>
      </c>
      <c r="G23" s="1473"/>
      <c r="H23" s="994">
        <v>383698</v>
      </c>
      <c r="I23" s="994">
        <v>20273</v>
      </c>
      <c r="J23" s="384"/>
    </row>
    <row r="24" spans="1:12" ht="17.25" customHeight="1">
      <c r="A24" s="384"/>
      <c r="B24" s="384"/>
      <c r="C24" s="384"/>
      <c r="D24" s="384"/>
      <c r="E24" s="987"/>
      <c r="I24" s="362" t="s">
        <v>679</v>
      </c>
      <c r="J24" s="384"/>
    </row>
    <row r="25" spans="1:12" ht="20.25" customHeight="1">
      <c r="A25" s="384" t="s">
        <v>678</v>
      </c>
      <c r="B25" s="363"/>
      <c r="C25" s="363"/>
      <c r="D25" s="364"/>
      <c r="E25" s="387"/>
      <c r="F25" s="365"/>
      <c r="G25" s="365"/>
      <c r="H25" s="365"/>
      <c r="I25" s="365"/>
      <c r="J25" s="918"/>
      <c r="K25" s="92"/>
      <c r="L25" s="93"/>
    </row>
    <row r="26" spans="1:12" s="385" customFormat="1" ht="46.5" customHeight="1">
      <c r="A26" s="1490" t="s">
        <v>680</v>
      </c>
      <c r="B26" s="1490"/>
      <c r="C26" s="1490"/>
      <c r="D26" s="1484" t="s">
        <v>681</v>
      </c>
      <c r="E26" s="1484"/>
      <c r="F26" s="1484"/>
      <c r="G26" s="1293" t="s">
        <v>683</v>
      </c>
      <c r="H26" s="1295"/>
      <c r="I26" s="389"/>
      <c r="J26" s="929"/>
      <c r="K26" s="104"/>
      <c r="L26" s="105"/>
    </row>
    <row r="27" spans="1:12" s="370" customFormat="1" ht="23.25" customHeight="1">
      <c r="A27" s="841" t="s">
        <v>675</v>
      </c>
      <c r="B27" s="1484" t="s">
        <v>682</v>
      </c>
      <c r="C27" s="1484"/>
      <c r="D27" s="841" t="s">
        <v>675</v>
      </c>
      <c r="E27" s="1489" t="s">
        <v>682</v>
      </c>
      <c r="F27" s="1489"/>
      <c r="G27" s="828" t="s">
        <v>675</v>
      </c>
      <c r="H27" s="841" t="s">
        <v>682</v>
      </c>
      <c r="I27" s="995"/>
      <c r="J27" s="929"/>
      <c r="K27" s="104"/>
      <c r="L27" s="105"/>
    </row>
    <row r="28" spans="1:12" s="370" customFormat="1" ht="23.25" customHeight="1">
      <c r="A28" s="776">
        <v>39</v>
      </c>
      <c r="B28" s="1493">
        <v>16348000</v>
      </c>
      <c r="C28" s="1494"/>
      <c r="D28" s="996">
        <v>65</v>
      </c>
      <c r="E28" s="1495">
        <v>3250000</v>
      </c>
      <c r="F28" s="1496"/>
      <c r="G28" s="776">
        <v>8520</v>
      </c>
      <c r="H28" s="776">
        <v>471399274</v>
      </c>
      <c r="I28" s="371"/>
      <c r="J28" s="929"/>
      <c r="K28" s="104"/>
      <c r="L28" s="105"/>
    </row>
    <row r="29" spans="1:12" s="370" customFormat="1" ht="23.25" customHeight="1">
      <c r="A29" s="775">
        <v>47</v>
      </c>
      <c r="B29" s="1497">
        <v>19692090</v>
      </c>
      <c r="C29" s="1498"/>
      <c r="D29" s="989">
        <v>71</v>
      </c>
      <c r="E29" s="1468">
        <v>3550000</v>
      </c>
      <c r="F29" s="1469"/>
      <c r="G29" s="775">
        <v>8826</v>
      </c>
      <c r="H29" s="775">
        <v>484452547</v>
      </c>
      <c r="I29" s="371"/>
      <c r="J29" s="929"/>
      <c r="K29" s="104"/>
      <c r="L29" s="105"/>
    </row>
    <row r="30" spans="1:12" s="370" customFormat="1" ht="23.25" customHeight="1">
      <c r="A30" s="775">
        <v>49</v>
      </c>
      <c r="B30" s="1497">
        <v>20580000</v>
      </c>
      <c r="C30" s="1498"/>
      <c r="D30" s="989">
        <v>75</v>
      </c>
      <c r="E30" s="1468">
        <v>3750000</v>
      </c>
      <c r="F30" s="1469"/>
      <c r="G30" s="775">
        <v>9382</v>
      </c>
      <c r="H30" s="775">
        <v>492767783</v>
      </c>
      <c r="I30" s="987"/>
      <c r="J30" s="929"/>
      <c r="K30" s="104"/>
      <c r="L30" s="105"/>
    </row>
    <row r="31" spans="1:12" s="370" customFormat="1" ht="23.25" customHeight="1">
      <c r="A31" s="775">
        <v>42</v>
      </c>
      <c r="B31" s="1497">
        <v>17372000</v>
      </c>
      <c r="C31" s="1498"/>
      <c r="D31" s="989">
        <v>66</v>
      </c>
      <c r="E31" s="1468">
        <v>3300000</v>
      </c>
      <c r="F31" s="1469"/>
      <c r="G31" s="775">
        <v>9574</v>
      </c>
      <c r="H31" s="775">
        <v>479430417</v>
      </c>
      <c r="I31" s="371"/>
      <c r="J31" s="929"/>
      <c r="K31" s="104"/>
      <c r="L31" s="105"/>
    </row>
    <row r="32" spans="1:12" ht="23.25" customHeight="1">
      <c r="A32" s="775">
        <v>30</v>
      </c>
      <c r="B32" s="1497">
        <v>14304206</v>
      </c>
      <c r="C32" s="1498"/>
      <c r="D32" s="997">
        <v>80</v>
      </c>
      <c r="E32" s="1499">
        <v>4000000</v>
      </c>
      <c r="F32" s="1500"/>
      <c r="G32" s="775">
        <v>9466</v>
      </c>
      <c r="H32" s="775">
        <v>484749576</v>
      </c>
      <c r="I32" s="371"/>
      <c r="J32" s="384"/>
    </row>
    <row r="33" spans="1:12" s="370" customFormat="1" ht="23.25" customHeight="1">
      <c r="A33" s="994">
        <v>30</v>
      </c>
      <c r="B33" s="1491">
        <v>16506880</v>
      </c>
      <c r="C33" s="1492"/>
      <c r="D33" s="990">
        <v>64</v>
      </c>
      <c r="E33" s="1472">
        <v>3200000</v>
      </c>
      <c r="F33" s="1473"/>
      <c r="G33" s="994">
        <v>9026</v>
      </c>
      <c r="H33" s="994">
        <v>463574354</v>
      </c>
      <c r="I33" s="371"/>
      <c r="J33" s="932" t="s">
        <v>1437</v>
      </c>
      <c r="K33" s="104"/>
      <c r="L33" s="105"/>
    </row>
    <row r="34" spans="1:12" ht="17.25" customHeight="1">
      <c r="A34" s="384"/>
      <c r="B34" s="384"/>
      <c r="C34" s="384"/>
      <c r="D34" s="384"/>
      <c r="E34" s="987"/>
      <c r="I34" s="369" t="s">
        <v>674</v>
      </c>
      <c r="J34" s="384"/>
    </row>
  </sheetData>
  <mergeCells count="56">
    <mergeCell ref="B31:C31"/>
    <mergeCell ref="E31:F31"/>
    <mergeCell ref="B32:C32"/>
    <mergeCell ref="E32:F32"/>
    <mergeCell ref="B33:C33"/>
    <mergeCell ref="E33:F33"/>
    <mergeCell ref="B28:C28"/>
    <mergeCell ref="E28:F28"/>
    <mergeCell ref="B29:C29"/>
    <mergeCell ref="E29:F29"/>
    <mergeCell ref="B30:C30"/>
    <mergeCell ref="E30:F30"/>
    <mergeCell ref="B27:C27"/>
    <mergeCell ref="E27:F27"/>
    <mergeCell ref="G26:H26"/>
    <mergeCell ref="A26:C26"/>
    <mergeCell ref="A23:B23"/>
    <mergeCell ref="D23:E23"/>
    <mergeCell ref="F23:G23"/>
    <mergeCell ref="D26:F26"/>
    <mergeCell ref="A22:B22"/>
    <mergeCell ref="D22:E22"/>
    <mergeCell ref="F22:G22"/>
    <mergeCell ref="A16:B17"/>
    <mergeCell ref="D17:E17"/>
    <mergeCell ref="F17:G17"/>
    <mergeCell ref="F20:G20"/>
    <mergeCell ref="A21:B21"/>
    <mergeCell ref="D21:E21"/>
    <mergeCell ref="F21:G21"/>
    <mergeCell ref="C16:I16"/>
    <mergeCell ref="A18:B18"/>
    <mergeCell ref="D18:E18"/>
    <mergeCell ref="F18:G18"/>
    <mergeCell ref="A19:B19"/>
    <mergeCell ref="D19:E19"/>
    <mergeCell ref="H4:I4"/>
    <mergeCell ref="E5:F5"/>
    <mergeCell ref="A4:B5"/>
    <mergeCell ref="C4:D4"/>
    <mergeCell ref="E4:G4"/>
    <mergeCell ref="A9:B9"/>
    <mergeCell ref="E9:F9"/>
    <mergeCell ref="A11:B11"/>
    <mergeCell ref="E11:F11"/>
    <mergeCell ref="A6:B6"/>
    <mergeCell ref="E6:F6"/>
    <mergeCell ref="A7:B7"/>
    <mergeCell ref="E7:F7"/>
    <mergeCell ref="A8:B8"/>
    <mergeCell ref="E8:F8"/>
    <mergeCell ref="F19:G19"/>
    <mergeCell ref="A20:B20"/>
    <mergeCell ref="D20:E20"/>
    <mergeCell ref="E10:F10"/>
    <mergeCell ref="A10:B10"/>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A1:N40"/>
  <sheetViews>
    <sheetView view="pageBreakPreview" topLeftCell="A4" zoomScaleNormal="100" zoomScaleSheetLayoutView="100" workbookViewId="0">
      <selection activeCell="O25" sqref="O25:O26"/>
    </sheetView>
  </sheetViews>
  <sheetFormatPr defaultRowHeight="13.5"/>
  <cols>
    <col min="1" max="2" width="9.625" style="115" customWidth="1"/>
    <col min="3" max="3" width="5.125" style="115" customWidth="1"/>
    <col min="4" max="4" width="10.625" style="115" customWidth="1"/>
    <col min="5" max="5" width="9.625" style="383" customWidth="1"/>
    <col min="6" max="6" width="5.125" style="383" customWidth="1"/>
    <col min="7" max="7" width="10.625" style="362" customWidth="1"/>
    <col min="8" max="8" width="9.625" style="362" customWidth="1"/>
    <col min="9" max="9" width="5.125" style="362" customWidth="1"/>
    <col min="10" max="10" width="9.625" style="362" customWidth="1"/>
    <col min="11" max="11" width="13.625" style="362" customWidth="1"/>
    <col min="12" max="12" width="10.125" style="115" customWidth="1"/>
    <col min="13" max="13" width="10.125" style="84" customWidth="1"/>
    <col min="14" max="14" width="6" style="115" customWidth="1"/>
    <col min="15" max="16384" width="9" style="115"/>
  </cols>
  <sheetData>
    <row r="1" spans="1:13" ht="28.5" customHeight="1">
      <c r="A1" s="384"/>
      <c r="B1" s="384"/>
      <c r="C1" s="384"/>
      <c r="D1" s="384"/>
      <c r="E1" s="987"/>
      <c r="F1" s="987"/>
    </row>
    <row r="2" spans="1:13" ht="17.25" customHeight="1">
      <c r="A2" s="384" t="s">
        <v>1394</v>
      </c>
      <c r="B2" s="384"/>
      <c r="C2" s="384"/>
      <c r="D2" s="384"/>
      <c r="E2" s="987"/>
      <c r="F2" s="987"/>
    </row>
    <row r="3" spans="1:13" ht="17.25" customHeight="1">
      <c r="A3" s="384"/>
      <c r="B3" s="384"/>
      <c r="C3" s="384"/>
      <c r="D3" s="384"/>
      <c r="E3" s="987"/>
      <c r="F3" s="987"/>
      <c r="I3" s="362" t="s">
        <v>711</v>
      </c>
    </row>
    <row r="4" spans="1:13" s="385" customFormat="1" ht="29.25" customHeight="1">
      <c r="A4" s="998" t="s">
        <v>702</v>
      </c>
      <c r="B4" s="1484" t="s">
        <v>82</v>
      </c>
      <c r="C4" s="1484"/>
      <c r="D4" s="1484" t="s">
        <v>690</v>
      </c>
      <c r="E4" s="1484"/>
      <c r="F4" s="1403" t="s">
        <v>691</v>
      </c>
      <c r="G4" s="1403"/>
      <c r="H4" s="1484" t="s">
        <v>692</v>
      </c>
      <c r="I4" s="1484"/>
      <c r="J4" s="999"/>
      <c r="K4" s="103"/>
      <c r="L4" s="104"/>
      <c r="M4" s="105"/>
    </row>
    <row r="5" spans="1:13" s="370" customFormat="1" ht="21" customHeight="1">
      <c r="A5" s="831" t="s">
        <v>1172</v>
      </c>
      <c r="B5" s="1502">
        <v>18023</v>
      </c>
      <c r="C5" s="1503"/>
      <c r="D5" s="1502">
        <v>8825</v>
      </c>
      <c r="E5" s="1503"/>
      <c r="F5" s="1504">
        <v>172</v>
      </c>
      <c r="G5" s="1505"/>
      <c r="H5" s="1502">
        <v>9026</v>
      </c>
      <c r="I5" s="1503"/>
      <c r="J5" s="392"/>
      <c r="K5" s="393"/>
      <c r="L5" s="104"/>
      <c r="M5" s="105"/>
    </row>
    <row r="6" spans="1:13" s="370" customFormat="1" ht="21" customHeight="1">
      <c r="A6" s="831" t="s">
        <v>1171</v>
      </c>
      <c r="B6" s="1307">
        <v>17966</v>
      </c>
      <c r="C6" s="1308"/>
      <c r="D6" s="1307">
        <v>8866</v>
      </c>
      <c r="E6" s="1308"/>
      <c r="F6" s="1506">
        <v>163</v>
      </c>
      <c r="G6" s="1507"/>
      <c r="H6" s="1307">
        <v>8937</v>
      </c>
      <c r="I6" s="1308"/>
      <c r="J6" s="392"/>
      <c r="K6" s="393"/>
      <c r="L6" s="104"/>
      <c r="M6" s="105"/>
    </row>
    <row r="7" spans="1:13" s="370" customFormat="1" ht="21" customHeight="1">
      <c r="A7" s="831" t="s">
        <v>1188</v>
      </c>
      <c r="B7" s="1307">
        <v>17843</v>
      </c>
      <c r="C7" s="1308"/>
      <c r="D7" s="1307">
        <v>8861</v>
      </c>
      <c r="E7" s="1308"/>
      <c r="F7" s="1508">
        <v>168</v>
      </c>
      <c r="G7" s="1509"/>
      <c r="H7" s="1307">
        <v>8814</v>
      </c>
      <c r="I7" s="1308"/>
      <c r="J7" s="392"/>
      <c r="K7" s="393"/>
      <c r="L7" s="104"/>
      <c r="M7" s="105"/>
    </row>
    <row r="8" spans="1:13" s="370" customFormat="1" ht="21" customHeight="1">
      <c r="A8" s="831" t="s">
        <v>1281</v>
      </c>
      <c r="B8" s="1307">
        <v>17489</v>
      </c>
      <c r="C8" s="1308"/>
      <c r="D8" s="1307">
        <v>8869</v>
      </c>
      <c r="E8" s="1308"/>
      <c r="F8" s="1508">
        <v>173</v>
      </c>
      <c r="G8" s="1509"/>
      <c r="H8" s="1307">
        <v>8447</v>
      </c>
      <c r="I8" s="1308"/>
      <c r="J8" s="392"/>
      <c r="K8" s="393"/>
      <c r="L8" s="104"/>
      <c r="M8" s="105"/>
    </row>
    <row r="9" spans="1:13" s="370" customFormat="1" ht="21" customHeight="1">
      <c r="A9" s="625" t="s">
        <v>1285</v>
      </c>
      <c r="B9" s="1307">
        <v>16965</v>
      </c>
      <c r="C9" s="1308"/>
      <c r="D9" s="1307">
        <v>8666</v>
      </c>
      <c r="E9" s="1308"/>
      <c r="F9" s="1508">
        <v>154</v>
      </c>
      <c r="G9" s="1509"/>
      <c r="H9" s="1307">
        <v>8145</v>
      </c>
      <c r="I9" s="1308"/>
      <c r="J9" s="530"/>
      <c r="K9" s="398"/>
      <c r="L9" s="218"/>
      <c r="M9" s="219"/>
    </row>
    <row r="10" spans="1:13" s="370" customFormat="1" ht="21" customHeight="1">
      <c r="A10" s="817" t="s">
        <v>1443</v>
      </c>
      <c r="B10" s="1333">
        <v>16439</v>
      </c>
      <c r="C10" s="1334"/>
      <c r="D10" s="1333">
        <v>8611</v>
      </c>
      <c r="E10" s="1334"/>
      <c r="F10" s="1280">
        <v>153</v>
      </c>
      <c r="G10" s="1281"/>
      <c r="H10" s="1333">
        <v>7675</v>
      </c>
      <c r="I10" s="1334"/>
      <c r="J10" s="530"/>
      <c r="K10" s="398"/>
      <c r="L10" s="218"/>
      <c r="M10" s="219"/>
    </row>
    <row r="11" spans="1:13" ht="23.25" customHeight="1">
      <c r="A11" s="384" t="s">
        <v>694</v>
      </c>
      <c r="B11" s="384"/>
      <c r="C11" s="384"/>
      <c r="D11" s="840"/>
      <c r="E11" s="371"/>
      <c r="F11" s="371"/>
      <c r="G11" s="377"/>
      <c r="H11" s="377"/>
      <c r="I11" s="369" t="s">
        <v>693</v>
      </c>
      <c r="J11" s="384"/>
      <c r="K11" s="115"/>
    </row>
    <row r="12" spans="1:13" ht="21" customHeight="1">
      <c r="A12" s="384" t="s">
        <v>695</v>
      </c>
      <c r="B12" s="384"/>
      <c r="C12" s="384"/>
      <c r="D12" s="840"/>
      <c r="E12" s="371"/>
      <c r="F12" s="371"/>
      <c r="G12" s="377"/>
      <c r="H12" s="377"/>
      <c r="I12" s="377"/>
      <c r="J12" s="377"/>
      <c r="K12" s="369"/>
    </row>
    <row r="13" spans="1:13" ht="21" customHeight="1">
      <c r="A13" s="384"/>
      <c r="B13" s="384"/>
      <c r="C13" s="384"/>
      <c r="D13" s="840"/>
      <c r="E13" s="371"/>
      <c r="F13" s="371"/>
      <c r="G13" s="377"/>
      <c r="H13" s="377"/>
      <c r="I13" s="377"/>
      <c r="J13" s="377"/>
      <c r="K13" s="369"/>
    </row>
    <row r="14" spans="1:13" ht="16.5" customHeight="1">
      <c r="A14" s="384"/>
      <c r="B14" s="384"/>
      <c r="C14" s="384"/>
      <c r="D14" s="840"/>
      <c r="E14" s="386"/>
      <c r="F14" s="386"/>
    </row>
    <row r="15" spans="1:13" ht="17.25" customHeight="1">
      <c r="A15" s="384" t="s">
        <v>1395</v>
      </c>
      <c r="B15" s="384"/>
      <c r="C15" s="384"/>
      <c r="D15" s="840"/>
      <c r="E15" s="987"/>
      <c r="F15" s="987"/>
    </row>
    <row r="16" spans="1:13" s="363" customFormat="1" ht="17.25" customHeight="1">
      <c r="D16" s="840"/>
      <c r="E16" s="387"/>
      <c r="F16" s="387"/>
      <c r="G16" s="365"/>
      <c r="H16" s="365"/>
      <c r="I16" s="365"/>
      <c r="J16" s="362" t="s">
        <v>712</v>
      </c>
      <c r="L16" s="116"/>
      <c r="M16" s="89"/>
    </row>
    <row r="17" spans="1:14" ht="20.25" customHeight="1">
      <c r="A17" s="1285" t="s">
        <v>688</v>
      </c>
      <c r="B17" s="1480" t="s">
        <v>701</v>
      </c>
      <c r="C17" s="1501"/>
      <c r="D17" s="1481"/>
      <c r="E17" s="1480" t="s">
        <v>697</v>
      </c>
      <c r="F17" s="1501"/>
      <c r="G17" s="1481"/>
      <c r="H17" s="1480" t="s">
        <v>698</v>
      </c>
      <c r="I17" s="1501"/>
      <c r="J17" s="1481"/>
      <c r="L17" s="216"/>
      <c r="M17" s="92"/>
      <c r="N17" s="93"/>
    </row>
    <row r="18" spans="1:14" s="385" customFormat="1" ht="24" customHeight="1">
      <c r="A18" s="1287"/>
      <c r="B18" s="841" t="s">
        <v>675</v>
      </c>
      <c r="C18" s="1480" t="s">
        <v>696</v>
      </c>
      <c r="D18" s="1481"/>
      <c r="E18" s="841" t="s">
        <v>675</v>
      </c>
      <c r="F18" s="1480" t="s">
        <v>696</v>
      </c>
      <c r="G18" s="1481"/>
      <c r="H18" s="841" t="s">
        <v>675</v>
      </c>
      <c r="I18" s="1480" t="s">
        <v>696</v>
      </c>
      <c r="J18" s="1481"/>
      <c r="L18" s="103"/>
      <c r="M18" s="104"/>
      <c r="N18" s="105"/>
    </row>
    <row r="19" spans="1:14" s="370" customFormat="1" ht="21" customHeight="1">
      <c r="A19" s="589" t="s">
        <v>1172</v>
      </c>
      <c r="B19" s="623">
        <v>18723</v>
      </c>
      <c r="C19" s="1502">
        <v>12941995184</v>
      </c>
      <c r="D19" s="1503"/>
      <c r="E19" s="1000">
        <v>17718</v>
      </c>
      <c r="F19" s="1502">
        <v>12096996071</v>
      </c>
      <c r="G19" s="1503"/>
      <c r="H19" s="623">
        <v>826</v>
      </c>
      <c r="I19" s="1502">
        <v>711191900</v>
      </c>
      <c r="J19" s="1503"/>
      <c r="L19" s="103"/>
      <c r="M19" s="104"/>
      <c r="N19" s="105"/>
    </row>
    <row r="20" spans="1:14" s="370" customFormat="1" ht="21" customHeight="1">
      <c r="A20" s="589" t="s">
        <v>1171</v>
      </c>
      <c r="B20" s="800">
        <v>19018</v>
      </c>
      <c r="C20" s="1307">
        <v>13217684172</v>
      </c>
      <c r="D20" s="1308"/>
      <c r="E20" s="1001">
        <v>17977</v>
      </c>
      <c r="F20" s="1517">
        <v>12340922155</v>
      </c>
      <c r="G20" s="1518"/>
      <c r="H20" s="800">
        <v>872</v>
      </c>
      <c r="I20" s="1307">
        <v>750121575</v>
      </c>
      <c r="J20" s="1308"/>
      <c r="L20" s="103"/>
      <c r="M20" s="104"/>
      <c r="N20" s="105"/>
    </row>
    <row r="21" spans="1:14" s="370" customFormat="1" ht="21" customHeight="1">
      <c r="A21" s="589" t="s">
        <v>1188</v>
      </c>
      <c r="B21" s="800">
        <v>19223</v>
      </c>
      <c r="C21" s="1307">
        <v>13412433220</v>
      </c>
      <c r="D21" s="1308"/>
      <c r="E21" s="1002">
        <v>18146</v>
      </c>
      <c r="F21" s="1305">
        <v>12497961153</v>
      </c>
      <c r="G21" s="1306"/>
      <c r="H21" s="800">
        <v>918</v>
      </c>
      <c r="I21" s="1307">
        <v>788006175</v>
      </c>
      <c r="J21" s="1308"/>
      <c r="L21" s="103"/>
      <c r="M21" s="104"/>
      <c r="N21" s="105"/>
    </row>
    <row r="22" spans="1:14" s="370" customFormat="1" ht="21" customHeight="1">
      <c r="A22" s="625" t="s">
        <v>1281</v>
      </c>
      <c r="B22" s="800">
        <v>19335</v>
      </c>
      <c r="C22" s="1307">
        <v>13450223724</v>
      </c>
      <c r="D22" s="1308"/>
      <c r="E22" s="1002">
        <v>18239</v>
      </c>
      <c r="F22" s="1305">
        <v>12527111996</v>
      </c>
      <c r="G22" s="1306"/>
      <c r="H22" s="800">
        <v>939</v>
      </c>
      <c r="I22" s="1307">
        <v>803806050</v>
      </c>
      <c r="J22" s="1308"/>
      <c r="L22" s="103"/>
      <c r="M22" s="104"/>
      <c r="N22" s="105"/>
    </row>
    <row r="23" spans="1:14" s="370" customFormat="1" ht="21" customHeight="1">
      <c r="A23" s="625" t="s">
        <v>1285</v>
      </c>
      <c r="B23" s="800">
        <v>19558</v>
      </c>
      <c r="C23" s="1307">
        <v>13910602830</v>
      </c>
      <c r="D23" s="1308"/>
      <c r="E23" s="1002">
        <v>18396</v>
      </c>
      <c r="F23" s="1305">
        <v>12918653877</v>
      </c>
      <c r="G23" s="1306"/>
      <c r="H23" s="800">
        <v>980</v>
      </c>
      <c r="I23" s="1307">
        <v>855118850</v>
      </c>
      <c r="J23" s="1308"/>
      <c r="L23" s="217"/>
      <c r="M23" s="218"/>
      <c r="N23" s="219"/>
    </row>
    <row r="24" spans="1:14" s="370" customFormat="1" ht="21" customHeight="1">
      <c r="A24" s="817" t="s">
        <v>1443</v>
      </c>
      <c r="B24" s="1003">
        <v>19698</v>
      </c>
      <c r="C24" s="1333">
        <v>14433748861</v>
      </c>
      <c r="D24" s="1334"/>
      <c r="E24" s="990">
        <v>18466</v>
      </c>
      <c r="F24" s="1472">
        <v>13373133864</v>
      </c>
      <c r="G24" s="1473"/>
      <c r="H24" s="1003">
        <v>1012</v>
      </c>
      <c r="I24" s="1333">
        <v>907367750</v>
      </c>
      <c r="J24" s="1334"/>
      <c r="L24" s="217"/>
      <c r="M24" s="218"/>
      <c r="N24" s="219"/>
    </row>
    <row r="25" spans="1:14" ht="17.25" customHeight="1">
      <c r="A25" s="1004"/>
      <c r="B25" s="1004"/>
      <c r="C25" s="1004"/>
      <c r="D25" s="1004"/>
      <c r="E25" s="1005"/>
      <c r="F25" s="1005"/>
      <c r="G25" s="388"/>
      <c r="H25" s="388"/>
      <c r="I25" s="388"/>
      <c r="J25" s="388" t="s">
        <v>679</v>
      </c>
    </row>
    <row r="26" spans="1:14" s="363" customFormat="1" ht="17.25" customHeight="1">
      <c r="A26" s="1004" t="s">
        <v>678</v>
      </c>
      <c r="D26" s="364"/>
      <c r="E26" s="387"/>
      <c r="F26" s="387"/>
      <c r="G26" s="365"/>
      <c r="H26" s="365"/>
      <c r="I26" s="365"/>
      <c r="J26" s="365"/>
      <c r="K26" s="365"/>
      <c r="L26" s="116"/>
      <c r="M26" s="89"/>
    </row>
    <row r="27" spans="1:14" ht="20.25" customHeight="1">
      <c r="A27" s="1512" t="s">
        <v>699</v>
      </c>
      <c r="B27" s="1513"/>
      <c r="C27" s="1514"/>
      <c r="D27" s="1480" t="s">
        <v>700</v>
      </c>
      <c r="E27" s="1501"/>
      <c r="F27" s="1481"/>
      <c r="G27" s="1006"/>
      <c r="H27" s="389"/>
      <c r="I27" s="389"/>
      <c r="J27" s="389"/>
      <c r="K27" s="389"/>
      <c r="L27" s="216"/>
      <c r="M27" s="92"/>
      <c r="N27" s="93"/>
    </row>
    <row r="28" spans="1:14" s="385" customFormat="1" ht="24" customHeight="1">
      <c r="A28" s="841" t="s">
        <v>675</v>
      </c>
      <c r="B28" s="1480" t="s">
        <v>696</v>
      </c>
      <c r="C28" s="1481"/>
      <c r="D28" s="841" t="s">
        <v>675</v>
      </c>
      <c r="E28" s="1510" t="s">
        <v>696</v>
      </c>
      <c r="F28" s="1511"/>
      <c r="G28" s="1007"/>
      <c r="H28" s="999"/>
      <c r="I28" s="999"/>
      <c r="J28" s="1008"/>
      <c r="K28" s="394"/>
      <c r="L28" s="103"/>
      <c r="M28" s="104"/>
      <c r="N28" s="105"/>
    </row>
    <row r="29" spans="1:14" s="370" customFormat="1" ht="21" customHeight="1">
      <c r="A29" s="490">
        <v>175</v>
      </c>
      <c r="B29" s="1502">
        <v>132104400</v>
      </c>
      <c r="C29" s="1503"/>
      <c r="D29" s="1009">
        <v>4</v>
      </c>
      <c r="E29" s="1515">
        <v>1702813</v>
      </c>
      <c r="F29" s="1516"/>
      <c r="G29" s="372"/>
      <c r="H29" s="397"/>
      <c r="I29" s="397"/>
      <c r="J29" s="398"/>
      <c r="K29" s="371"/>
      <c r="L29" s="103"/>
      <c r="M29" s="104"/>
      <c r="N29" s="105"/>
    </row>
    <row r="30" spans="1:14" s="370" customFormat="1" ht="21" customHeight="1">
      <c r="A30" s="774">
        <v>164</v>
      </c>
      <c r="B30" s="1307">
        <v>124669092</v>
      </c>
      <c r="C30" s="1308"/>
      <c r="D30" s="1010">
        <v>5</v>
      </c>
      <c r="E30" s="1305">
        <v>1971350</v>
      </c>
      <c r="F30" s="1306"/>
      <c r="G30" s="372"/>
      <c r="H30" s="397"/>
      <c r="I30" s="397"/>
      <c r="J30" s="398"/>
      <c r="K30" s="371"/>
      <c r="L30" s="103"/>
      <c r="M30" s="104"/>
      <c r="N30" s="105"/>
    </row>
    <row r="31" spans="1:14" s="370" customFormat="1" ht="21" customHeight="1">
      <c r="A31" s="774">
        <v>164</v>
      </c>
      <c r="B31" s="1307">
        <v>124566108</v>
      </c>
      <c r="C31" s="1308"/>
      <c r="D31" s="1010">
        <v>5</v>
      </c>
      <c r="E31" s="1305">
        <v>1899784</v>
      </c>
      <c r="F31" s="1306"/>
      <c r="G31" s="372"/>
      <c r="H31" s="397"/>
      <c r="I31" s="397"/>
      <c r="J31" s="1011"/>
      <c r="K31" s="390"/>
      <c r="L31" s="103"/>
      <c r="M31" s="104"/>
      <c r="N31" s="105"/>
    </row>
    <row r="32" spans="1:14" s="370" customFormat="1" ht="21" customHeight="1">
      <c r="A32" s="774">
        <v>152</v>
      </c>
      <c r="B32" s="1307">
        <v>117314995</v>
      </c>
      <c r="C32" s="1308"/>
      <c r="D32" s="1010">
        <v>5</v>
      </c>
      <c r="E32" s="1305">
        <v>1990683</v>
      </c>
      <c r="F32" s="1306"/>
      <c r="G32" s="1005"/>
      <c r="H32" s="397"/>
      <c r="I32" s="397"/>
      <c r="J32" s="398"/>
      <c r="K32" s="371"/>
      <c r="L32" s="103"/>
      <c r="M32" s="104"/>
      <c r="N32" s="105"/>
    </row>
    <row r="33" spans="1:14" s="399" customFormat="1" ht="21" customHeight="1">
      <c r="A33" s="774">
        <v>175</v>
      </c>
      <c r="B33" s="1307">
        <v>134310944</v>
      </c>
      <c r="C33" s="1308"/>
      <c r="D33" s="1010">
        <v>7</v>
      </c>
      <c r="E33" s="1305">
        <v>2519159</v>
      </c>
      <c r="F33" s="1306"/>
      <c r="G33" s="1005"/>
      <c r="H33" s="397"/>
      <c r="I33" s="397"/>
      <c r="J33" s="398"/>
      <c r="K33" s="372"/>
      <c r="L33" s="217"/>
      <c r="M33" s="218"/>
      <c r="N33" s="299"/>
    </row>
    <row r="34" spans="1:14" s="370" customFormat="1" ht="21" customHeight="1">
      <c r="A34" s="994">
        <v>185</v>
      </c>
      <c r="B34" s="1333">
        <v>143675281</v>
      </c>
      <c r="C34" s="1334"/>
      <c r="D34" s="1012">
        <v>6</v>
      </c>
      <c r="E34" s="1280">
        <v>2342175</v>
      </c>
      <c r="F34" s="1281"/>
      <c r="G34" s="383"/>
      <c r="H34" s="397"/>
      <c r="I34" s="397"/>
      <c r="J34" s="398"/>
      <c r="K34" s="372"/>
      <c r="L34" s="217"/>
      <c r="M34" s="218"/>
      <c r="N34" s="219"/>
    </row>
    <row r="35" spans="1:14" ht="23.25" customHeight="1">
      <c r="A35" s="384" t="s">
        <v>658</v>
      </c>
      <c r="B35" s="384"/>
      <c r="C35" s="384"/>
      <c r="D35" s="384"/>
      <c r="E35" s="987"/>
      <c r="F35" s="987"/>
      <c r="J35" s="369" t="s">
        <v>693</v>
      </c>
      <c r="K35" s="115"/>
    </row>
    <row r="36" spans="1:14" ht="21" customHeight="1">
      <c r="A36" s="384" t="s">
        <v>703</v>
      </c>
      <c r="B36" s="384"/>
      <c r="C36" s="384"/>
      <c r="D36" s="384"/>
      <c r="E36" s="987"/>
      <c r="F36" s="987"/>
    </row>
    <row r="37" spans="1:14" ht="21" customHeight="1">
      <c r="A37" s="384" t="s">
        <v>704</v>
      </c>
      <c r="B37" s="384"/>
      <c r="C37" s="384"/>
      <c r="D37" s="384"/>
      <c r="E37" s="987"/>
      <c r="F37" s="987"/>
    </row>
    <row r="38" spans="1:14" ht="21" customHeight="1">
      <c r="A38" s="384" t="s">
        <v>705</v>
      </c>
      <c r="B38" s="384"/>
      <c r="C38" s="384"/>
      <c r="D38" s="384"/>
      <c r="E38" s="987"/>
      <c r="F38" s="987"/>
    </row>
    <row r="39" spans="1:14" ht="21" customHeight="1"/>
    <row r="40" spans="1:14" ht="21" customHeight="1"/>
  </sheetData>
  <mergeCells count="69">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 ref="I22:J22"/>
    <mergeCell ref="I21:J21"/>
    <mergeCell ref="I20:J20"/>
    <mergeCell ref="H10:I10"/>
    <mergeCell ref="C24:D24"/>
    <mergeCell ref="F24:G24"/>
    <mergeCell ref="I24:J24"/>
    <mergeCell ref="I19:J19"/>
    <mergeCell ref="C21:D21"/>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F7:G7"/>
    <mergeCell ref="C19:D19"/>
    <mergeCell ref="C20:D20"/>
    <mergeCell ref="I18:J18"/>
    <mergeCell ref="C18:D18"/>
    <mergeCell ref="F18:G18"/>
    <mergeCell ref="F19:G19"/>
    <mergeCell ref="B32:C32"/>
    <mergeCell ref="B31:C31"/>
    <mergeCell ref="B30:C30"/>
    <mergeCell ref="B29:C29"/>
    <mergeCell ref="B28:C28"/>
    <mergeCell ref="H4:I4"/>
    <mergeCell ref="F4:G4"/>
    <mergeCell ref="D4:E4"/>
    <mergeCell ref="B4:C4"/>
    <mergeCell ref="B17:D17"/>
    <mergeCell ref="B7:C7"/>
    <mergeCell ref="B6:C6"/>
    <mergeCell ref="B5:C5"/>
    <mergeCell ref="D5:E5"/>
    <mergeCell ref="F5:G5"/>
    <mergeCell ref="H17:J17"/>
    <mergeCell ref="D6:E6"/>
    <mergeCell ref="F6:G6"/>
    <mergeCell ref="H5:I5"/>
    <mergeCell ref="H6:I6"/>
    <mergeCell ref="D7:E7"/>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13BE-485A-47BB-95AC-856AB0A1CD74}">
  <sheetPr>
    <tabColor theme="9" tint="0.79998168889431442"/>
  </sheetPr>
  <dimension ref="A1:AF40"/>
  <sheetViews>
    <sheetView view="pageBreakPreview" zoomScaleNormal="100" zoomScaleSheetLayoutView="100" workbookViewId="0">
      <selection activeCell="O25" sqref="O25:O26"/>
    </sheetView>
  </sheetViews>
  <sheetFormatPr defaultRowHeight="13.5"/>
  <cols>
    <col min="1" max="4" width="4.125" style="643" customWidth="1"/>
    <col min="5" max="16" width="4" style="643" customWidth="1"/>
    <col min="17" max="18" width="4" style="1023" customWidth="1"/>
    <col min="19" max="19" width="4.125" style="1023" customWidth="1"/>
    <col min="20" max="22" width="4.125" style="1024" customWidth="1"/>
    <col min="23" max="23" width="8.5" style="1013" bestFit="1" customWidth="1"/>
    <col min="24" max="24" width="10.5" style="641" bestFit="1" customWidth="1"/>
    <col min="25" max="25" width="7.5" style="642" bestFit="1" customWidth="1"/>
    <col min="26" max="26" width="7.25" style="643" bestFit="1" customWidth="1"/>
    <col min="27" max="27" width="6" style="643" customWidth="1"/>
    <col min="28" max="31" width="8.5" style="643" bestFit="1" customWidth="1"/>
    <col min="32" max="32" width="11.625" style="643" bestFit="1" customWidth="1"/>
    <col min="33" max="16384" width="9" style="643"/>
  </cols>
  <sheetData>
    <row r="1" spans="1:25" s="115" customFormat="1" ht="28.5" customHeight="1">
      <c r="A1" s="384"/>
      <c r="B1" s="384"/>
      <c r="C1" s="384"/>
      <c r="D1" s="384"/>
      <c r="E1" s="987"/>
      <c r="F1" s="362"/>
      <c r="G1" s="362"/>
      <c r="H1" s="362"/>
      <c r="I1" s="362"/>
      <c r="J1" s="384"/>
      <c r="K1" s="84"/>
      <c r="L1" s="384"/>
      <c r="M1" s="384"/>
      <c r="N1" s="384"/>
      <c r="O1" s="384"/>
      <c r="P1" s="384"/>
      <c r="Q1" s="384"/>
      <c r="R1" s="384"/>
      <c r="S1" s="384"/>
      <c r="T1" s="384"/>
      <c r="U1" s="384"/>
      <c r="V1" s="384"/>
    </row>
    <row r="2" spans="1:25" s="115" customFormat="1" ht="17.25" customHeight="1">
      <c r="A2" s="384" t="s">
        <v>1396</v>
      </c>
      <c r="B2" s="384"/>
      <c r="C2" s="384"/>
      <c r="D2" s="384"/>
      <c r="E2" s="987"/>
      <c r="F2" s="362"/>
      <c r="G2" s="362"/>
      <c r="H2" s="362"/>
      <c r="I2" s="362"/>
      <c r="J2" s="384"/>
      <c r="K2" s="84"/>
      <c r="L2" s="384"/>
      <c r="M2" s="384"/>
      <c r="N2" s="384"/>
      <c r="O2" s="384"/>
      <c r="P2" s="384"/>
      <c r="Q2" s="384"/>
      <c r="R2" s="384"/>
      <c r="S2" s="384"/>
      <c r="T2" s="384"/>
      <c r="U2" s="384"/>
      <c r="V2" s="384"/>
    </row>
    <row r="3" spans="1:25" ht="20.25" customHeight="1">
      <c r="Q3" s="643"/>
      <c r="R3" s="643"/>
      <c r="S3" s="643"/>
      <c r="T3" s="643"/>
      <c r="U3" s="643"/>
      <c r="V3" s="643"/>
      <c r="W3" s="643"/>
      <c r="X3" s="643"/>
      <c r="Y3" s="643"/>
    </row>
    <row r="4" spans="1:25" s="645" customFormat="1" ht="22.5" customHeight="1">
      <c r="A4" s="1549" t="s">
        <v>1211</v>
      </c>
      <c r="B4" s="1549"/>
      <c r="C4" s="1549"/>
      <c r="D4" s="1549"/>
      <c r="E4" s="1549"/>
      <c r="F4" s="1549"/>
      <c r="G4" s="1549"/>
      <c r="H4" s="1549"/>
      <c r="I4" s="1549"/>
      <c r="J4" s="1549"/>
      <c r="K4" s="1549"/>
      <c r="L4" s="1549"/>
      <c r="M4" s="1549"/>
      <c r="N4" s="1549"/>
      <c r="O4" s="1549"/>
      <c r="P4" s="1549"/>
      <c r="Q4" s="1549"/>
      <c r="R4" s="1549"/>
      <c r="S4" s="1549"/>
      <c r="T4" s="1549"/>
      <c r="U4" s="1549"/>
      <c r="V4" s="1549"/>
      <c r="Y4" s="644"/>
    </row>
    <row r="5" spans="1:25" ht="18" customHeight="1">
      <c r="A5" s="1550"/>
      <c r="B5" s="1551"/>
      <c r="C5" s="1554" t="s">
        <v>1212</v>
      </c>
      <c r="D5" s="1555"/>
      <c r="E5" s="1558" t="s">
        <v>1213</v>
      </c>
      <c r="F5" s="1559"/>
      <c r="G5" s="1559"/>
      <c r="H5" s="1559"/>
      <c r="I5" s="1559"/>
      <c r="J5" s="1559"/>
      <c r="K5" s="1559"/>
      <c r="L5" s="1559"/>
      <c r="M5" s="1559"/>
      <c r="N5" s="1559"/>
      <c r="O5" s="1559"/>
      <c r="P5" s="1559"/>
      <c r="Q5" s="1559"/>
      <c r="R5" s="1559"/>
      <c r="S5" s="1559"/>
      <c r="T5" s="1560"/>
      <c r="U5" s="1561" t="s">
        <v>1214</v>
      </c>
      <c r="V5" s="1562"/>
    </row>
    <row r="6" spans="1:25" ht="18" customHeight="1">
      <c r="A6" s="1552"/>
      <c r="B6" s="1553"/>
      <c r="C6" s="1556"/>
      <c r="D6" s="1557"/>
      <c r="E6" s="1565" t="s">
        <v>1215</v>
      </c>
      <c r="F6" s="1566"/>
      <c r="G6" s="1565" t="s">
        <v>1216</v>
      </c>
      <c r="H6" s="1566"/>
      <c r="I6" s="1565" t="s">
        <v>1217</v>
      </c>
      <c r="J6" s="1566"/>
      <c r="K6" s="1565" t="s">
        <v>1218</v>
      </c>
      <c r="L6" s="1566"/>
      <c r="M6" s="1565" t="s">
        <v>1219</v>
      </c>
      <c r="N6" s="1566"/>
      <c r="O6" s="1565" t="s">
        <v>1220</v>
      </c>
      <c r="P6" s="1566"/>
      <c r="Q6" s="1565" t="s">
        <v>1221</v>
      </c>
      <c r="R6" s="1566"/>
      <c r="S6" s="1565" t="s">
        <v>1222</v>
      </c>
      <c r="T6" s="1566"/>
      <c r="U6" s="1563"/>
      <c r="V6" s="1564"/>
    </row>
    <row r="7" spans="1:25" s="1014" customFormat="1" ht="18" customHeight="1">
      <c r="A7" s="1533" t="s">
        <v>1039</v>
      </c>
      <c r="B7" s="1534"/>
      <c r="C7" s="1537">
        <v>18144</v>
      </c>
      <c r="D7" s="1538"/>
      <c r="E7" s="1545">
        <v>436</v>
      </c>
      <c r="F7" s="1546"/>
      <c r="G7" s="1545">
        <v>464</v>
      </c>
      <c r="H7" s="1546"/>
      <c r="I7" s="1545">
        <v>514</v>
      </c>
      <c r="J7" s="1546"/>
      <c r="K7" s="1545">
        <v>435</v>
      </c>
      <c r="L7" s="1546"/>
      <c r="M7" s="1545">
        <v>340</v>
      </c>
      <c r="N7" s="1546"/>
      <c r="O7" s="1545">
        <v>368</v>
      </c>
      <c r="P7" s="1546"/>
      <c r="Q7" s="1545">
        <v>238</v>
      </c>
      <c r="R7" s="1546"/>
      <c r="S7" s="1545">
        <v>2795</v>
      </c>
      <c r="T7" s="1546"/>
      <c r="U7" s="1523">
        <f>S7/C7</f>
        <v>0.15404541446208111</v>
      </c>
      <c r="V7" s="1524"/>
    </row>
    <row r="8" spans="1:25" s="1015" customFormat="1" ht="18" customHeight="1">
      <c r="A8" s="1535"/>
      <c r="B8" s="1536"/>
      <c r="C8" s="1543"/>
      <c r="D8" s="1544"/>
      <c r="E8" s="1527">
        <v>-442</v>
      </c>
      <c r="F8" s="1528"/>
      <c r="G8" s="1527">
        <v>-481</v>
      </c>
      <c r="H8" s="1528"/>
      <c r="I8" s="1527">
        <v>-520</v>
      </c>
      <c r="J8" s="1528"/>
      <c r="K8" s="1527">
        <v>-445</v>
      </c>
      <c r="L8" s="1528"/>
      <c r="M8" s="1527">
        <v>-346</v>
      </c>
      <c r="N8" s="1528"/>
      <c r="O8" s="1527">
        <v>-375</v>
      </c>
      <c r="P8" s="1528"/>
      <c r="Q8" s="1527">
        <v>-246</v>
      </c>
      <c r="R8" s="1528"/>
      <c r="S8" s="1521">
        <v>-2855</v>
      </c>
      <c r="T8" s="1522"/>
      <c r="U8" s="1529"/>
      <c r="V8" s="1530"/>
    </row>
    <row r="9" spans="1:25" s="1014" customFormat="1" ht="18" customHeight="1">
      <c r="A9" s="1533" t="s">
        <v>1030</v>
      </c>
      <c r="B9" s="1534"/>
      <c r="C9" s="1537">
        <v>18400</v>
      </c>
      <c r="D9" s="1538"/>
      <c r="E9" s="1519">
        <v>440</v>
      </c>
      <c r="F9" s="1520"/>
      <c r="G9" s="1519">
        <v>515</v>
      </c>
      <c r="H9" s="1520"/>
      <c r="I9" s="1519">
        <v>555</v>
      </c>
      <c r="J9" s="1520"/>
      <c r="K9" s="1519">
        <v>422</v>
      </c>
      <c r="L9" s="1520"/>
      <c r="M9" s="1519">
        <v>309</v>
      </c>
      <c r="N9" s="1520"/>
      <c r="O9" s="1519">
        <v>362</v>
      </c>
      <c r="P9" s="1520"/>
      <c r="Q9" s="1519">
        <v>269</v>
      </c>
      <c r="R9" s="1520"/>
      <c r="S9" s="1519">
        <v>2872</v>
      </c>
      <c r="T9" s="1520"/>
      <c r="U9" s="1547">
        <f>S9/C9</f>
        <v>0.15608695652173912</v>
      </c>
      <c r="V9" s="1548"/>
    </row>
    <row r="10" spans="1:25" s="1015" customFormat="1" ht="18" customHeight="1">
      <c r="A10" s="1535"/>
      <c r="B10" s="1536"/>
      <c r="C10" s="1543"/>
      <c r="D10" s="1544"/>
      <c r="E10" s="1527">
        <v>-444</v>
      </c>
      <c r="F10" s="1528"/>
      <c r="G10" s="1527">
        <v>-533</v>
      </c>
      <c r="H10" s="1528"/>
      <c r="I10" s="1527">
        <v>-558</v>
      </c>
      <c r="J10" s="1528"/>
      <c r="K10" s="1527">
        <v>-434</v>
      </c>
      <c r="L10" s="1528"/>
      <c r="M10" s="1527">
        <v>-315</v>
      </c>
      <c r="N10" s="1528"/>
      <c r="O10" s="1527">
        <v>-371</v>
      </c>
      <c r="P10" s="1528"/>
      <c r="Q10" s="1527">
        <v>-278</v>
      </c>
      <c r="R10" s="1528"/>
      <c r="S10" s="1521">
        <v>-2933</v>
      </c>
      <c r="T10" s="1522"/>
      <c r="U10" s="1529"/>
      <c r="V10" s="1530"/>
    </row>
    <row r="11" spans="1:25" s="1014" customFormat="1" ht="18" customHeight="1">
      <c r="A11" s="1533" t="s">
        <v>1158</v>
      </c>
      <c r="B11" s="1534"/>
      <c r="C11" s="1537">
        <v>18607</v>
      </c>
      <c r="D11" s="1538"/>
      <c r="E11" s="1519">
        <v>455</v>
      </c>
      <c r="F11" s="1520"/>
      <c r="G11" s="1519">
        <v>558</v>
      </c>
      <c r="H11" s="1520"/>
      <c r="I11" s="1519">
        <v>596</v>
      </c>
      <c r="J11" s="1520"/>
      <c r="K11" s="1519">
        <v>429</v>
      </c>
      <c r="L11" s="1520"/>
      <c r="M11" s="1519">
        <v>335</v>
      </c>
      <c r="N11" s="1520"/>
      <c r="O11" s="1519">
        <v>371</v>
      </c>
      <c r="P11" s="1520"/>
      <c r="Q11" s="1519">
        <v>254</v>
      </c>
      <c r="R11" s="1520"/>
      <c r="S11" s="1519">
        <v>2998</v>
      </c>
      <c r="T11" s="1520"/>
      <c r="U11" s="1523">
        <f>S11/C11</f>
        <v>0.16112215832751114</v>
      </c>
      <c r="V11" s="1524"/>
    </row>
    <row r="12" spans="1:25" s="1015" customFormat="1" ht="19.5" customHeight="1">
      <c r="A12" s="1535"/>
      <c r="B12" s="1536"/>
      <c r="C12" s="1543"/>
      <c r="D12" s="1544"/>
      <c r="E12" s="1527">
        <v>-462</v>
      </c>
      <c r="F12" s="1528"/>
      <c r="G12" s="1527">
        <v>-573</v>
      </c>
      <c r="H12" s="1528"/>
      <c r="I12" s="1527">
        <v>-599</v>
      </c>
      <c r="J12" s="1528"/>
      <c r="K12" s="1527">
        <v>-441</v>
      </c>
      <c r="L12" s="1528"/>
      <c r="M12" s="1527">
        <v>-342</v>
      </c>
      <c r="N12" s="1528"/>
      <c r="O12" s="1527">
        <v>-383</v>
      </c>
      <c r="P12" s="1528"/>
      <c r="Q12" s="1527">
        <v>-263</v>
      </c>
      <c r="R12" s="1528"/>
      <c r="S12" s="1521">
        <v>-3063</v>
      </c>
      <c r="T12" s="1522"/>
      <c r="U12" s="1529"/>
      <c r="V12" s="1530"/>
    </row>
    <row r="13" spans="1:25" s="1014" customFormat="1" ht="18" customHeight="1">
      <c r="A13" s="1533" t="s">
        <v>1189</v>
      </c>
      <c r="B13" s="1534"/>
      <c r="C13" s="1537">
        <v>18820</v>
      </c>
      <c r="D13" s="1538"/>
      <c r="E13" s="1519">
        <v>460</v>
      </c>
      <c r="F13" s="1520"/>
      <c r="G13" s="1519">
        <v>554</v>
      </c>
      <c r="H13" s="1520"/>
      <c r="I13" s="1519">
        <v>626</v>
      </c>
      <c r="J13" s="1520"/>
      <c r="K13" s="1519">
        <v>444</v>
      </c>
      <c r="L13" s="1520"/>
      <c r="M13" s="1519">
        <v>336</v>
      </c>
      <c r="N13" s="1520"/>
      <c r="O13" s="1519">
        <v>390</v>
      </c>
      <c r="P13" s="1520"/>
      <c r="Q13" s="1519">
        <v>275</v>
      </c>
      <c r="R13" s="1520"/>
      <c r="S13" s="1519">
        <v>3085</v>
      </c>
      <c r="T13" s="1520"/>
      <c r="U13" s="1523">
        <f>S13/C13</f>
        <v>0.16392136025504783</v>
      </c>
      <c r="V13" s="1524"/>
    </row>
    <row r="14" spans="1:25" s="1015" customFormat="1" ht="18" customHeight="1">
      <c r="A14" s="1535"/>
      <c r="B14" s="1536"/>
      <c r="C14" s="1529"/>
      <c r="D14" s="1530"/>
      <c r="E14" s="1527">
        <v>-470</v>
      </c>
      <c r="F14" s="1528"/>
      <c r="G14" s="1527">
        <v>-570</v>
      </c>
      <c r="H14" s="1528"/>
      <c r="I14" s="1527">
        <v>-629</v>
      </c>
      <c r="J14" s="1528"/>
      <c r="K14" s="1527">
        <v>-449</v>
      </c>
      <c r="L14" s="1528"/>
      <c r="M14" s="1527">
        <v>-343</v>
      </c>
      <c r="N14" s="1528"/>
      <c r="O14" s="1527">
        <v>-404</v>
      </c>
      <c r="P14" s="1528"/>
      <c r="Q14" s="1527">
        <v>-285</v>
      </c>
      <c r="R14" s="1528"/>
      <c r="S14" s="1521">
        <v>-3150</v>
      </c>
      <c r="T14" s="1522"/>
      <c r="U14" s="1529"/>
      <c r="V14" s="1530"/>
    </row>
    <row r="15" spans="1:25" s="1015" customFormat="1" ht="18" customHeight="1">
      <c r="A15" s="1533" t="s">
        <v>1410</v>
      </c>
      <c r="B15" s="1534"/>
      <c r="C15" s="1539">
        <v>18965</v>
      </c>
      <c r="D15" s="1540"/>
      <c r="E15" s="1519">
        <v>484</v>
      </c>
      <c r="F15" s="1520"/>
      <c r="G15" s="1519">
        <v>554</v>
      </c>
      <c r="H15" s="1520"/>
      <c r="I15" s="1519">
        <v>587</v>
      </c>
      <c r="J15" s="1520"/>
      <c r="K15" s="1519">
        <v>446</v>
      </c>
      <c r="L15" s="1520"/>
      <c r="M15" s="1519">
        <v>359</v>
      </c>
      <c r="N15" s="1520"/>
      <c r="O15" s="1519">
        <v>430</v>
      </c>
      <c r="P15" s="1520"/>
      <c r="Q15" s="1519">
        <v>256</v>
      </c>
      <c r="R15" s="1520"/>
      <c r="S15" s="1519">
        <f>SUM(E15:R15)</f>
        <v>3116</v>
      </c>
      <c r="T15" s="1520"/>
      <c r="U15" s="1523">
        <f>S15/C15</f>
        <v>0.16430266279989456</v>
      </c>
      <c r="V15" s="1524"/>
    </row>
    <row r="16" spans="1:25" s="1015" customFormat="1" ht="18" customHeight="1">
      <c r="A16" s="1535"/>
      <c r="B16" s="1536"/>
      <c r="C16" s="1541"/>
      <c r="D16" s="1542"/>
      <c r="E16" s="1527">
        <v>-494</v>
      </c>
      <c r="F16" s="1528"/>
      <c r="G16" s="1527">
        <v>-566</v>
      </c>
      <c r="H16" s="1528"/>
      <c r="I16" s="1527">
        <v>-597</v>
      </c>
      <c r="J16" s="1528"/>
      <c r="K16" s="1527">
        <v>-453</v>
      </c>
      <c r="L16" s="1528"/>
      <c r="M16" s="1527">
        <v>-368</v>
      </c>
      <c r="N16" s="1528"/>
      <c r="O16" s="1527">
        <v>-440</v>
      </c>
      <c r="P16" s="1528"/>
      <c r="Q16" s="1527">
        <v>-269</v>
      </c>
      <c r="R16" s="1528"/>
      <c r="S16" s="1521">
        <f>SUM(E16:R16)</f>
        <v>-3187</v>
      </c>
      <c r="T16" s="1522"/>
      <c r="U16" s="1525"/>
      <c r="V16" s="1526"/>
    </row>
    <row r="17" spans="1:32" s="1015" customFormat="1" ht="18" customHeight="1">
      <c r="A17" s="1533" t="s">
        <v>1449</v>
      </c>
      <c r="B17" s="1534"/>
      <c r="C17" s="1539">
        <v>19108</v>
      </c>
      <c r="D17" s="1540"/>
      <c r="E17" s="1545">
        <v>531</v>
      </c>
      <c r="F17" s="1546"/>
      <c r="G17" s="1545">
        <v>597</v>
      </c>
      <c r="H17" s="1546"/>
      <c r="I17" s="1545">
        <v>629</v>
      </c>
      <c r="J17" s="1546"/>
      <c r="K17" s="1545">
        <v>442</v>
      </c>
      <c r="L17" s="1546"/>
      <c r="M17" s="1545">
        <v>393</v>
      </c>
      <c r="N17" s="1546"/>
      <c r="O17" s="1545">
        <v>425</v>
      </c>
      <c r="P17" s="1546"/>
      <c r="Q17" s="1545">
        <v>265</v>
      </c>
      <c r="R17" s="1546"/>
      <c r="S17" s="1545">
        <v>3282</v>
      </c>
      <c r="T17" s="1546"/>
      <c r="U17" s="1523">
        <f>S17/C17</f>
        <v>0.17176051915428092</v>
      </c>
      <c r="V17" s="1524"/>
    </row>
    <row r="18" spans="1:32" s="1015" customFormat="1" ht="18" customHeight="1">
      <c r="A18" s="1535"/>
      <c r="B18" s="1536"/>
      <c r="C18" s="1525"/>
      <c r="D18" s="1526"/>
      <c r="E18" s="1567">
        <v>-545</v>
      </c>
      <c r="F18" s="1568"/>
      <c r="G18" s="1567">
        <v>-616</v>
      </c>
      <c r="H18" s="1568"/>
      <c r="I18" s="1567">
        <v>-636</v>
      </c>
      <c r="J18" s="1568"/>
      <c r="K18" s="1567">
        <v>-450</v>
      </c>
      <c r="L18" s="1568"/>
      <c r="M18" s="1567">
        <v>-404</v>
      </c>
      <c r="N18" s="1568"/>
      <c r="O18" s="1567">
        <v>-437</v>
      </c>
      <c r="P18" s="1568"/>
      <c r="Q18" s="1567">
        <v>-284</v>
      </c>
      <c r="R18" s="1568"/>
      <c r="S18" s="1567">
        <v>-3372</v>
      </c>
      <c r="T18" s="1568"/>
      <c r="U18" s="1525"/>
      <c r="V18" s="1526"/>
    </row>
    <row r="19" spans="1:32" ht="22.5" customHeight="1">
      <c r="A19" s="1531" t="s">
        <v>1223</v>
      </c>
      <c r="B19" s="1531"/>
      <c r="C19" s="1531"/>
      <c r="D19" s="1531"/>
      <c r="E19" s="1531"/>
      <c r="F19" s="1531"/>
      <c r="G19" s="1531"/>
      <c r="H19" s="1531"/>
      <c r="I19" s="1531"/>
      <c r="J19" s="1531"/>
      <c r="K19" s="1531"/>
      <c r="L19" s="1531"/>
      <c r="M19" s="1531"/>
      <c r="N19" s="1531"/>
      <c r="O19" s="1531"/>
      <c r="P19" s="1531"/>
      <c r="Q19" s="1531"/>
      <c r="R19" s="1531"/>
      <c r="S19" s="1531"/>
      <c r="T19" s="1531"/>
      <c r="U19" s="1531"/>
      <c r="V19" s="1531"/>
    </row>
    <row r="20" spans="1:32" s="1013" customFormat="1" ht="36" customHeight="1">
      <c r="A20" s="1532" t="s">
        <v>1224</v>
      </c>
      <c r="B20" s="1532"/>
      <c r="C20" s="1532"/>
      <c r="D20" s="1532"/>
      <c r="E20" s="1532"/>
      <c r="F20" s="1532"/>
      <c r="G20" s="1532"/>
      <c r="H20" s="1532"/>
      <c r="I20" s="1532"/>
      <c r="J20" s="1532"/>
      <c r="K20" s="1532"/>
      <c r="L20" s="1532"/>
      <c r="M20" s="1532"/>
      <c r="N20" s="1532"/>
      <c r="O20" s="1532"/>
      <c r="P20" s="1532"/>
      <c r="Q20" s="1532"/>
      <c r="R20" s="1532"/>
      <c r="S20" s="1532"/>
      <c r="T20" s="1532"/>
      <c r="U20" s="1532"/>
      <c r="V20" s="1532"/>
      <c r="X20" s="641"/>
      <c r="Y20" s="642"/>
      <c r="Z20" s="643"/>
      <c r="AA20" s="643"/>
    </row>
    <row r="21" spans="1:32" s="1013" customFormat="1" ht="22.5" customHeight="1">
      <c r="A21" s="1016"/>
      <c r="B21" s="1016"/>
      <c r="C21" s="1016"/>
      <c r="D21" s="1016"/>
      <c r="E21" s="1016"/>
      <c r="F21" s="1016"/>
      <c r="G21" s="1016"/>
      <c r="H21" s="1016"/>
      <c r="I21" s="1016"/>
      <c r="J21" s="1016"/>
      <c r="K21" s="1016"/>
      <c r="L21" s="1016"/>
      <c r="M21" s="1016"/>
      <c r="N21" s="1016"/>
      <c r="O21" s="1016"/>
      <c r="P21" s="1016"/>
      <c r="Q21" s="1016"/>
      <c r="R21" s="1016"/>
      <c r="S21" s="1016"/>
      <c r="T21" s="1016"/>
      <c r="U21" s="1016"/>
      <c r="V21" s="1016"/>
      <c r="W21" s="1017"/>
      <c r="X21" s="646"/>
      <c r="Y21" s="647"/>
      <c r="Z21" s="648"/>
      <c r="AA21" s="649"/>
      <c r="AB21" s="643"/>
      <c r="AC21" s="643"/>
      <c r="AD21" s="643"/>
      <c r="AE21" s="643"/>
      <c r="AF21" s="643"/>
    </row>
    <row r="22" spans="1:32" s="1013" customFormat="1" ht="22.5" customHeight="1">
      <c r="A22" s="1018"/>
      <c r="B22" s="1018"/>
      <c r="C22" s="1019"/>
      <c r="D22" s="1019"/>
      <c r="E22" s="1019"/>
      <c r="F22" s="1019"/>
      <c r="G22" s="1019"/>
      <c r="H22" s="1019"/>
      <c r="I22" s="1019"/>
      <c r="J22" s="1019"/>
      <c r="K22" s="1019"/>
      <c r="L22" s="1019"/>
      <c r="M22" s="1019"/>
      <c r="N22" s="1019"/>
      <c r="O22" s="1019"/>
      <c r="P22" s="1019"/>
      <c r="Q22" s="1020"/>
      <c r="R22" s="1020"/>
      <c r="S22" s="1020"/>
      <c r="T22" s="1021"/>
      <c r="U22" s="1021"/>
      <c r="V22" s="1021"/>
      <c r="W22" s="1017"/>
      <c r="X22" s="646"/>
      <c r="Y22" s="647"/>
      <c r="Z22" s="648"/>
      <c r="AA22" s="650"/>
      <c r="AB22" s="643"/>
      <c r="AC22" s="643"/>
      <c r="AD22" s="643"/>
      <c r="AE22" s="643"/>
      <c r="AF22" s="643"/>
    </row>
    <row r="23" spans="1:32" ht="22.5" customHeight="1">
      <c r="A23" s="1022"/>
      <c r="B23" s="1022"/>
      <c r="W23" s="1025"/>
      <c r="X23" s="651"/>
      <c r="Y23" s="652"/>
      <c r="Z23" s="652"/>
      <c r="AA23" s="652"/>
      <c r="AB23" s="1026"/>
      <c r="AC23" s="1026"/>
      <c r="AD23" s="1026"/>
      <c r="AE23" s="1026"/>
      <c r="AF23" s="1026"/>
    </row>
    <row r="24" spans="1:32" ht="22.5" customHeight="1">
      <c r="W24" s="1025"/>
      <c r="X24" s="651"/>
      <c r="Y24" s="652"/>
      <c r="Z24" s="652"/>
      <c r="AA24" s="652"/>
      <c r="AB24" s="1026"/>
      <c r="AC24" s="1026"/>
      <c r="AD24" s="1026"/>
      <c r="AE24" s="1026"/>
      <c r="AF24" s="1026"/>
    </row>
    <row r="25" spans="1:32" ht="22.5" customHeight="1">
      <c r="W25" s="1025"/>
      <c r="X25" s="651"/>
      <c r="Y25" s="652"/>
      <c r="Z25" s="652"/>
      <c r="AA25" s="652"/>
      <c r="AB25" s="1026"/>
      <c r="AC25" s="1026"/>
      <c r="AD25" s="1026"/>
      <c r="AE25" s="1026"/>
      <c r="AF25" s="1026"/>
    </row>
    <row r="26" spans="1:32" ht="22.5" customHeight="1">
      <c r="W26" s="1025"/>
      <c r="X26" s="651"/>
      <c r="Y26" s="652"/>
      <c r="Z26" s="652"/>
      <c r="AA26" s="652"/>
      <c r="AB26" s="1026"/>
      <c r="AC26" s="1026"/>
      <c r="AD26" s="1026"/>
      <c r="AE26" s="1026"/>
      <c r="AF26" s="1026"/>
    </row>
    <row r="27" spans="1:32" ht="22.5" customHeight="1">
      <c r="W27" s="1025"/>
      <c r="X27" s="651"/>
      <c r="Y27" s="652"/>
      <c r="Z27" s="652"/>
      <c r="AA27" s="652"/>
      <c r="AB27" s="1026"/>
      <c r="AC27" s="1026"/>
      <c r="AD27" s="1026"/>
      <c r="AE27" s="1026"/>
      <c r="AF27" s="1026"/>
    </row>
    <row r="28" spans="1:32" ht="22.5" customHeight="1"/>
    <row r="29" spans="1:32" ht="22.5" customHeight="1"/>
    <row r="30" spans="1:32" ht="22.5" customHeight="1"/>
    <row r="31" spans="1:32" ht="22.5" customHeight="1"/>
    <row r="32" spans="1:32" ht="22.5" customHeight="1"/>
    <row r="33" ht="22.5" customHeight="1"/>
    <row r="34" ht="22.5" customHeight="1"/>
    <row r="35" ht="22.5" customHeight="1"/>
    <row r="36" ht="22.5" customHeight="1"/>
    <row r="37" ht="22.5" customHeight="1"/>
    <row r="38" ht="22.5" customHeight="1"/>
    <row r="39" ht="22.5" customHeight="1"/>
    <row r="40" ht="22.5" customHeight="1"/>
  </sheetData>
  <mergeCells count="141">
    <mergeCell ref="S17:T17"/>
    <mergeCell ref="U17:V17"/>
    <mergeCell ref="C18:D18"/>
    <mergeCell ref="E18:F18"/>
    <mergeCell ref="G18:H18"/>
    <mergeCell ref="I18:J18"/>
    <mergeCell ref="K18:L18"/>
    <mergeCell ref="M18:N18"/>
    <mergeCell ref="O18:P18"/>
    <mergeCell ref="Q18:R18"/>
    <mergeCell ref="S18:T18"/>
    <mergeCell ref="U18:V18"/>
    <mergeCell ref="A17:B18"/>
    <mergeCell ref="C17:D17"/>
    <mergeCell ref="E17:F17"/>
    <mergeCell ref="G17:H17"/>
    <mergeCell ref="I17:J17"/>
    <mergeCell ref="K17:L17"/>
    <mergeCell ref="M17:N17"/>
    <mergeCell ref="O17:P17"/>
    <mergeCell ref="Q17:R17"/>
    <mergeCell ref="A4:V4"/>
    <mergeCell ref="A5:B6"/>
    <mergeCell ref="C5:D6"/>
    <mergeCell ref="E5:T5"/>
    <mergeCell ref="U5:V6"/>
    <mergeCell ref="E6:F6"/>
    <mergeCell ref="G6:H6"/>
    <mergeCell ref="I6:J6"/>
    <mergeCell ref="K6:L6"/>
    <mergeCell ref="M6:N6"/>
    <mergeCell ref="O6:P6"/>
    <mergeCell ref="Q6:R6"/>
    <mergeCell ref="S6:T6"/>
    <mergeCell ref="A7:B8"/>
    <mergeCell ref="C7:D7"/>
    <mergeCell ref="E7:F7"/>
    <mergeCell ref="G7:H7"/>
    <mergeCell ref="I7:J7"/>
    <mergeCell ref="K7:L7"/>
    <mergeCell ref="M7:N7"/>
    <mergeCell ref="O7:P7"/>
    <mergeCell ref="Q7:R7"/>
    <mergeCell ref="S7:T7"/>
    <mergeCell ref="U7:V7"/>
    <mergeCell ref="C8:D8"/>
    <mergeCell ref="E8:F8"/>
    <mergeCell ref="G8:H8"/>
    <mergeCell ref="I8:J8"/>
    <mergeCell ref="K8:L8"/>
    <mergeCell ref="K9:L9"/>
    <mergeCell ref="M9:N9"/>
    <mergeCell ref="O9:P9"/>
    <mergeCell ref="Q9:R9"/>
    <mergeCell ref="S9:T9"/>
    <mergeCell ref="U9:V9"/>
    <mergeCell ref="M8:N8"/>
    <mergeCell ref="O8:P8"/>
    <mergeCell ref="Q8:R8"/>
    <mergeCell ref="S8:T8"/>
    <mergeCell ref="U8:V8"/>
    <mergeCell ref="O10:P10"/>
    <mergeCell ref="Q10:R10"/>
    <mergeCell ref="S10:T10"/>
    <mergeCell ref="U10:V10"/>
    <mergeCell ref="A11:B12"/>
    <mergeCell ref="C11:D11"/>
    <mergeCell ref="E11:F11"/>
    <mergeCell ref="G11:H11"/>
    <mergeCell ref="I11:J11"/>
    <mergeCell ref="K11:L11"/>
    <mergeCell ref="C10:D10"/>
    <mergeCell ref="E10:F10"/>
    <mergeCell ref="G10:H10"/>
    <mergeCell ref="I10:J10"/>
    <mergeCell ref="K10:L10"/>
    <mergeCell ref="M10:N10"/>
    <mergeCell ref="A9:B10"/>
    <mergeCell ref="C9:D9"/>
    <mergeCell ref="E9:F9"/>
    <mergeCell ref="G9:H9"/>
    <mergeCell ref="I9:J9"/>
    <mergeCell ref="M11:N11"/>
    <mergeCell ref="O11:P11"/>
    <mergeCell ref="Q11:R11"/>
    <mergeCell ref="S11:T11"/>
    <mergeCell ref="U11:V11"/>
    <mergeCell ref="C12:D12"/>
    <mergeCell ref="E12:F12"/>
    <mergeCell ref="G12:H12"/>
    <mergeCell ref="I12:J12"/>
    <mergeCell ref="K12:L12"/>
    <mergeCell ref="K13:L13"/>
    <mergeCell ref="M13:N13"/>
    <mergeCell ref="O13:P13"/>
    <mergeCell ref="Q13:R13"/>
    <mergeCell ref="S13:T13"/>
    <mergeCell ref="U13:V13"/>
    <mergeCell ref="M12:N12"/>
    <mergeCell ref="O12:P12"/>
    <mergeCell ref="Q12:R12"/>
    <mergeCell ref="S12:T12"/>
    <mergeCell ref="U12:V12"/>
    <mergeCell ref="O14:P14"/>
    <mergeCell ref="Q14:R14"/>
    <mergeCell ref="S14:T14"/>
    <mergeCell ref="U14:V14"/>
    <mergeCell ref="A19:V19"/>
    <mergeCell ref="A20:V20"/>
    <mergeCell ref="C14:D14"/>
    <mergeCell ref="E14:F14"/>
    <mergeCell ref="G14:H14"/>
    <mergeCell ref="I14:J14"/>
    <mergeCell ref="K14:L14"/>
    <mergeCell ref="M14:N14"/>
    <mergeCell ref="A13:B14"/>
    <mergeCell ref="C13:D13"/>
    <mergeCell ref="E13:F13"/>
    <mergeCell ref="G13:H13"/>
    <mergeCell ref="I13:J13"/>
    <mergeCell ref="A15:B16"/>
    <mergeCell ref="C15:D15"/>
    <mergeCell ref="C16:D16"/>
    <mergeCell ref="E15:F15"/>
    <mergeCell ref="E16:F16"/>
    <mergeCell ref="G15:H15"/>
    <mergeCell ref="G16:H16"/>
    <mergeCell ref="S15:T15"/>
    <mergeCell ref="S16:T16"/>
    <mergeCell ref="U15:V15"/>
    <mergeCell ref="U16:V16"/>
    <mergeCell ref="I15:J15"/>
    <mergeCell ref="I16:J16"/>
    <mergeCell ref="K15:L15"/>
    <mergeCell ref="K16:L16"/>
    <mergeCell ref="M15:N15"/>
    <mergeCell ref="M16:N16"/>
    <mergeCell ref="O15:P15"/>
    <mergeCell ref="O16:P16"/>
    <mergeCell ref="Q15:R15"/>
    <mergeCell ref="Q16:R16"/>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7" tint="0.79998168889431442"/>
  </sheetPr>
  <dimension ref="A1:AO43"/>
  <sheetViews>
    <sheetView view="pageBreakPreview" topLeftCell="A19" zoomScaleNormal="100" zoomScaleSheetLayoutView="100" workbookViewId="0">
      <selection activeCell="O25" sqref="O25:O26"/>
    </sheetView>
  </sheetViews>
  <sheetFormatPr defaultRowHeight="13.5"/>
  <cols>
    <col min="1" max="1" width="9.5" style="115" customWidth="1"/>
    <col min="2" max="2" width="2.625" style="115" customWidth="1"/>
    <col min="3" max="3" width="5.625" style="115" customWidth="1"/>
    <col min="4" max="4" width="6.625" style="115" customWidth="1"/>
    <col min="5" max="6" width="3.625" style="115" customWidth="1"/>
    <col min="7" max="7" width="6.625" style="115" customWidth="1"/>
    <col min="8" max="8" width="6.625" style="383" customWidth="1"/>
    <col min="9" max="10" width="3.125" style="383" customWidth="1"/>
    <col min="11" max="11" width="6.625" style="362" customWidth="1"/>
    <col min="12" max="12" width="5.625" style="362" customWidth="1"/>
    <col min="13" max="14" width="2.625" style="362" customWidth="1"/>
    <col min="15" max="15" width="6.625" style="362" customWidth="1"/>
    <col min="16" max="16" width="5.625" style="362" customWidth="1"/>
    <col min="17" max="17" width="6.625" style="115" customWidth="1"/>
    <col min="18" max="18" width="5.875" style="84" customWidth="1"/>
    <col min="19" max="20" width="5.625" style="115" customWidth="1"/>
    <col min="21" max="16384" width="9" style="115"/>
  </cols>
  <sheetData>
    <row r="1" spans="1:41" ht="28.5" customHeight="1">
      <c r="A1" s="384" t="s">
        <v>706</v>
      </c>
      <c r="B1" s="384"/>
      <c r="C1" s="384"/>
      <c r="D1" s="384"/>
      <c r="E1" s="384"/>
      <c r="F1" s="384"/>
      <c r="G1" s="384"/>
      <c r="H1" s="987"/>
      <c r="I1" s="987"/>
      <c r="J1" s="987"/>
      <c r="Q1" s="384"/>
      <c r="S1" s="384"/>
      <c r="T1" s="384"/>
      <c r="U1" s="384"/>
      <c r="V1" s="384"/>
      <c r="W1" s="384"/>
      <c r="X1" s="384"/>
      <c r="Y1" s="384"/>
      <c r="Z1" s="384"/>
      <c r="AA1" s="384"/>
      <c r="AB1" s="384"/>
      <c r="AC1" s="384"/>
      <c r="AD1" s="384"/>
      <c r="AE1" s="384"/>
      <c r="AF1" s="384"/>
      <c r="AG1" s="384"/>
      <c r="AH1" s="384"/>
      <c r="AI1" s="384"/>
      <c r="AJ1" s="384"/>
      <c r="AK1" s="384"/>
      <c r="AL1" s="384"/>
      <c r="AM1" s="384"/>
      <c r="AN1" s="384"/>
      <c r="AO1" s="384"/>
    </row>
    <row r="2" spans="1:41" ht="17.25" customHeight="1">
      <c r="A2" s="384" t="s">
        <v>707</v>
      </c>
      <c r="B2" s="384"/>
      <c r="C2" s="384"/>
      <c r="D2" s="384"/>
      <c r="E2" s="384"/>
      <c r="F2" s="384"/>
      <c r="G2" s="384"/>
      <c r="H2" s="987"/>
      <c r="I2" s="987"/>
      <c r="J2" s="987"/>
      <c r="Q2" s="384"/>
      <c r="S2" s="384"/>
      <c r="T2" s="384"/>
      <c r="U2" s="384"/>
      <c r="V2" s="384"/>
      <c r="W2" s="384"/>
      <c r="X2" s="384"/>
      <c r="Y2" s="384"/>
      <c r="Z2" s="384"/>
      <c r="AA2" s="384"/>
      <c r="AB2" s="384"/>
      <c r="AC2" s="384"/>
      <c r="AD2" s="384"/>
      <c r="AE2" s="384"/>
      <c r="AF2" s="384"/>
      <c r="AG2" s="384"/>
      <c r="AH2" s="384"/>
      <c r="AI2" s="384"/>
      <c r="AJ2" s="384"/>
      <c r="AK2" s="384"/>
      <c r="AL2" s="384"/>
      <c r="AM2" s="384"/>
      <c r="AN2" s="384"/>
      <c r="AO2" s="384"/>
    </row>
    <row r="3" spans="1:41" s="385" customFormat="1" ht="24" customHeight="1">
      <c r="A3" s="1404" t="s">
        <v>514</v>
      </c>
      <c r="B3" s="1501" t="s">
        <v>708</v>
      </c>
      <c r="C3" s="1501"/>
      <c r="D3" s="1501"/>
      <c r="E3" s="1501"/>
      <c r="F3" s="1501"/>
      <c r="G3" s="1501"/>
      <c r="H3" s="1480" t="s">
        <v>709</v>
      </c>
      <c r="I3" s="1501"/>
      <c r="J3" s="1501"/>
      <c r="K3" s="1481"/>
      <c r="L3" s="1501" t="s">
        <v>710</v>
      </c>
      <c r="M3" s="1501"/>
      <c r="N3" s="1501"/>
      <c r="O3" s="1481"/>
      <c r="P3" s="949"/>
      <c r="Q3" s="949"/>
      <c r="R3" s="949"/>
      <c r="S3" s="949"/>
      <c r="T3" s="949"/>
      <c r="U3" s="949"/>
      <c r="V3" s="949"/>
      <c r="W3" s="949"/>
      <c r="X3" s="949"/>
      <c r="Y3" s="949"/>
      <c r="Z3" s="949"/>
      <c r="AA3" s="949"/>
      <c r="AB3" s="949"/>
      <c r="AC3" s="949"/>
      <c r="AD3" s="949"/>
      <c r="AE3" s="949"/>
      <c r="AF3" s="949"/>
      <c r="AG3" s="949"/>
      <c r="AH3" s="949"/>
      <c r="AI3" s="949"/>
      <c r="AJ3" s="949"/>
      <c r="AK3" s="949"/>
      <c r="AL3" s="949"/>
      <c r="AM3" s="949"/>
      <c r="AN3" s="949"/>
      <c r="AO3" s="949"/>
    </row>
    <row r="4" spans="1:41" s="385" customFormat="1" ht="24" customHeight="1">
      <c r="A4" s="1406"/>
      <c r="B4" s="1481" t="s">
        <v>82</v>
      </c>
      <c r="C4" s="1484"/>
      <c r="D4" s="830" t="s">
        <v>83</v>
      </c>
      <c r="E4" s="1480" t="s">
        <v>84</v>
      </c>
      <c r="F4" s="1481"/>
      <c r="G4" s="977" t="s">
        <v>886</v>
      </c>
      <c r="H4" s="1403" t="s">
        <v>82</v>
      </c>
      <c r="I4" s="1403"/>
      <c r="J4" s="1403" t="s">
        <v>886</v>
      </c>
      <c r="K4" s="1403"/>
      <c r="L4" s="1484" t="s">
        <v>82</v>
      </c>
      <c r="M4" s="1484"/>
      <c r="N4" s="1403" t="s">
        <v>886</v>
      </c>
      <c r="O4" s="1403"/>
      <c r="P4" s="949"/>
      <c r="Q4" s="949"/>
      <c r="R4" s="949"/>
      <c r="S4" s="949"/>
      <c r="T4" s="949"/>
      <c r="U4" s="949"/>
      <c r="V4" s="949"/>
      <c r="W4" s="949"/>
      <c r="X4" s="949"/>
      <c r="Y4" s="949"/>
      <c r="Z4" s="949"/>
      <c r="AA4" s="949"/>
      <c r="AB4" s="949"/>
      <c r="AC4" s="949"/>
      <c r="AD4" s="949"/>
      <c r="AE4" s="949"/>
      <c r="AF4" s="949"/>
      <c r="AG4" s="949"/>
      <c r="AH4" s="949"/>
      <c r="AI4" s="949"/>
      <c r="AJ4" s="949"/>
      <c r="AK4" s="949"/>
      <c r="AL4" s="949"/>
      <c r="AM4" s="949"/>
      <c r="AN4" s="949"/>
      <c r="AO4" s="949"/>
    </row>
    <row r="5" spans="1:41" s="370" customFormat="1" ht="21" customHeight="1">
      <c r="A5" s="590" t="s">
        <v>1188</v>
      </c>
      <c r="B5" s="1300">
        <v>851</v>
      </c>
      <c r="C5" s="1301"/>
      <c r="D5" s="822">
        <v>454</v>
      </c>
      <c r="E5" s="1300">
        <v>397</v>
      </c>
      <c r="F5" s="1301"/>
      <c r="G5" s="501">
        <v>9.1999999999999993</v>
      </c>
      <c r="H5" s="1300">
        <v>1</v>
      </c>
      <c r="I5" s="1301"/>
      <c r="J5" s="1639">
        <v>1.2</v>
      </c>
      <c r="K5" s="1640"/>
      <c r="L5" s="1300">
        <v>1</v>
      </c>
      <c r="M5" s="1301"/>
      <c r="N5" s="1639">
        <v>1.2</v>
      </c>
      <c r="O5" s="1640"/>
      <c r="P5" s="931"/>
      <c r="Q5" s="931"/>
      <c r="R5" s="931"/>
      <c r="S5" s="931"/>
      <c r="T5" s="931"/>
      <c r="U5" s="931"/>
      <c r="V5" s="931"/>
      <c r="W5" s="931"/>
      <c r="X5" s="931"/>
      <c r="Y5" s="931"/>
      <c r="Z5" s="931"/>
      <c r="AA5" s="931"/>
      <c r="AB5" s="931"/>
      <c r="AC5" s="931"/>
      <c r="AD5" s="931"/>
      <c r="AE5" s="931"/>
      <c r="AF5" s="931"/>
      <c r="AG5" s="931"/>
      <c r="AH5" s="931"/>
      <c r="AI5" s="931"/>
      <c r="AJ5" s="931"/>
      <c r="AK5" s="931"/>
      <c r="AL5" s="931"/>
      <c r="AM5" s="931"/>
      <c r="AN5" s="931"/>
      <c r="AO5" s="931"/>
    </row>
    <row r="6" spans="1:41" s="370" customFormat="1" ht="21" customHeight="1">
      <c r="A6" s="590" t="s">
        <v>1281</v>
      </c>
      <c r="B6" s="1307">
        <v>832</v>
      </c>
      <c r="C6" s="1308"/>
      <c r="D6" s="822">
        <v>412</v>
      </c>
      <c r="E6" s="1307">
        <v>420</v>
      </c>
      <c r="F6" s="1308"/>
      <c r="G6" s="501">
        <v>8.8812980358667808</v>
      </c>
      <c r="H6" s="1307">
        <v>2</v>
      </c>
      <c r="I6" s="1308"/>
      <c r="J6" s="1641">
        <v>2.4038461538461542</v>
      </c>
      <c r="K6" s="1642"/>
      <c r="L6" s="1307">
        <v>0</v>
      </c>
      <c r="M6" s="1308"/>
      <c r="N6" s="1641">
        <v>0</v>
      </c>
      <c r="O6" s="1642"/>
      <c r="P6" s="931"/>
      <c r="Q6" s="931"/>
      <c r="R6" s="931"/>
      <c r="S6" s="931"/>
      <c r="T6" s="931"/>
      <c r="U6" s="931"/>
      <c r="V6" s="931"/>
      <c r="W6" s="931"/>
      <c r="X6" s="931"/>
      <c r="Y6" s="931"/>
      <c r="Z6" s="931"/>
      <c r="AA6" s="931"/>
      <c r="AB6" s="931"/>
      <c r="AC6" s="931"/>
      <c r="AD6" s="931"/>
      <c r="AE6" s="931"/>
      <c r="AF6" s="931"/>
      <c r="AG6" s="931"/>
      <c r="AH6" s="931"/>
      <c r="AI6" s="931"/>
      <c r="AJ6" s="931"/>
      <c r="AK6" s="931"/>
      <c r="AL6" s="931"/>
      <c r="AM6" s="931"/>
      <c r="AN6" s="931"/>
      <c r="AO6" s="931"/>
    </row>
    <row r="7" spans="1:41" s="370" customFormat="1" ht="21" customHeight="1">
      <c r="A7" s="842" t="s">
        <v>1285</v>
      </c>
      <c r="B7" s="1333">
        <v>829</v>
      </c>
      <c r="C7" s="1334"/>
      <c r="D7" s="1003">
        <v>428</v>
      </c>
      <c r="E7" s="1333">
        <v>401</v>
      </c>
      <c r="F7" s="1334"/>
      <c r="G7" s="1027">
        <v>8.8000000000000007</v>
      </c>
      <c r="H7" s="1333">
        <v>2</v>
      </c>
      <c r="I7" s="1334"/>
      <c r="J7" s="1637">
        <v>2.4</v>
      </c>
      <c r="K7" s="1638"/>
      <c r="L7" s="1333">
        <v>2</v>
      </c>
      <c r="M7" s="1334"/>
      <c r="N7" s="1637">
        <v>2.4</v>
      </c>
      <c r="O7" s="1638"/>
      <c r="P7" s="931"/>
      <c r="Q7" s="931"/>
      <c r="R7" s="931"/>
      <c r="S7" s="931"/>
      <c r="T7" s="931"/>
      <c r="U7" s="931"/>
      <c r="V7" s="931"/>
      <c r="W7" s="931"/>
      <c r="X7" s="931"/>
      <c r="Y7" s="931"/>
      <c r="Z7" s="931"/>
      <c r="AA7" s="931"/>
      <c r="AB7" s="931"/>
      <c r="AC7" s="931"/>
      <c r="AD7" s="931"/>
      <c r="AE7" s="931"/>
      <c r="AF7" s="931"/>
      <c r="AG7" s="931"/>
      <c r="AH7" s="931"/>
      <c r="AI7" s="931"/>
      <c r="AJ7" s="931"/>
      <c r="AK7" s="931"/>
      <c r="AL7" s="931"/>
      <c r="AM7" s="931"/>
      <c r="AN7" s="931"/>
      <c r="AO7" s="931"/>
    </row>
    <row r="8" spans="1:41" ht="23.25" customHeight="1">
      <c r="A8" s="384"/>
      <c r="B8" s="384"/>
      <c r="C8" s="384"/>
      <c r="D8" s="384"/>
      <c r="E8" s="384"/>
      <c r="F8" s="384"/>
      <c r="G8" s="482"/>
      <c r="H8" s="483"/>
      <c r="I8" s="483"/>
      <c r="J8" s="483"/>
      <c r="K8" s="484"/>
      <c r="L8" s="484"/>
      <c r="M8" s="484"/>
      <c r="N8" s="484"/>
      <c r="O8" s="384"/>
      <c r="P8" s="384"/>
      <c r="Q8" s="384"/>
      <c r="R8" s="486" t="s">
        <v>939</v>
      </c>
      <c r="S8" s="384"/>
      <c r="T8" s="384"/>
      <c r="U8" s="384"/>
      <c r="V8" s="384"/>
      <c r="W8" s="384"/>
      <c r="X8" s="384"/>
      <c r="Y8" s="384"/>
      <c r="Z8" s="384"/>
      <c r="AA8" s="384"/>
      <c r="AB8" s="384"/>
      <c r="AC8" s="384"/>
      <c r="AD8" s="384"/>
      <c r="AE8" s="384"/>
      <c r="AF8" s="384"/>
      <c r="AG8" s="384"/>
      <c r="AH8" s="384"/>
      <c r="AI8" s="384"/>
      <c r="AJ8" s="384"/>
      <c r="AK8" s="384"/>
      <c r="AL8" s="384"/>
      <c r="AM8" s="384"/>
      <c r="AN8" s="384"/>
      <c r="AO8" s="384"/>
    </row>
    <row r="9" spans="1:41" ht="21" customHeight="1">
      <c r="A9" s="384" t="s">
        <v>889</v>
      </c>
      <c r="B9" s="384"/>
      <c r="C9" s="384"/>
      <c r="D9" s="384"/>
      <c r="E9" s="384"/>
      <c r="F9" s="384"/>
      <c r="G9" s="840"/>
      <c r="H9" s="371"/>
      <c r="I9" s="371"/>
      <c r="J9" s="371"/>
      <c r="K9" s="377"/>
      <c r="L9" s="377"/>
      <c r="M9" s="377"/>
      <c r="N9" s="377" t="s">
        <v>1035</v>
      </c>
      <c r="O9" s="384"/>
      <c r="P9" s="369"/>
      <c r="Q9" s="384"/>
      <c r="R9" s="84" t="s">
        <v>875</v>
      </c>
      <c r="S9" s="384"/>
      <c r="T9" s="384"/>
      <c r="U9" s="384"/>
      <c r="V9" s="384"/>
      <c r="W9" s="384"/>
      <c r="X9" s="384"/>
      <c r="Y9" s="384"/>
      <c r="Z9" s="384"/>
      <c r="AA9" s="384"/>
      <c r="AB9" s="384"/>
      <c r="AC9" s="384"/>
      <c r="AD9" s="384"/>
      <c r="AE9" s="384"/>
      <c r="AF9" s="384"/>
      <c r="AG9" s="384"/>
      <c r="AH9" s="384"/>
      <c r="AI9" s="384"/>
      <c r="AJ9" s="384"/>
      <c r="AK9" s="384"/>
      <c r="AL9" s="384"/>
      <c r="AM9" s="384"/>
      <c r="AN9" s="384"/>
      <c r="AO9" s="384"/>
    </row>
    <row r="10" spans="1:41" ht="16.5" customHeight="1">
      <c r="A10" s="384"/>
      <c r="B10" s="384"/>
      <c r="C10" s="384"/>
      <c r="D10" s="384"/>
      <c r="E10" s="384"/>
      <c r="F10" s="384"/>
      <c r="G10" s="840"/>
      <c r="H10" s="386"/>
      <c r="I10" s="386"/>
      <c r="J10" s="386"/>
      <c r="Q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row>
    <row r="11" spans="1:41" ht="17.25" customHeight="1">
      <c r="A11" s="384" t="s">
        <v>713</v>
      </c>
      <c r="B11" s="384"/>
      <c r="C11" s="384"/>
      <c r="D11" s="384"/>
      <c r="E11" s="384"/>
      <c r="F11" s="384"/>
      <c r="G11" s="840"/>
      <c r="H11" s="987"/>
      <c r="I11" s="987"/>
      <c r="J11" s="987"/>
      <c r="Q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row>
    <row r="12" spans="1:41" s="385" customFormat="1" ht="45" customHeight="1">
      <c r="A12" s="1627" t="s">
        <v>727</v>
      </c>
      <c r="B12" s="1628"/>
      <c r="C12" s="1629"/>
      <c r="D12" s="829" t="s">
        <v>82</v>
      </c>
      <c r="E12" s="1480" t="s">
        <v>716</v>
      </c>
      <c r="F12" s="1481"/>
      <c r="G12" s="829" t="s">
        <v>725</v>
      </c>
      <c r="H12" s="1028" t="s">
        <v>717</v>
      </c>
      <c r="I12" s="1480" t="s">
        <v>718</v>
      </c>
      <c r="J12" s="1481"/>
      <c r="K12" s="1029" t="s">
        <v>719</v>
      </c>
      <c r="L12" s="1030" t="s">
        <v>720</v>
      </c>
      <c r="M12" s="1480" t="s">
        <v>721</v>
      </c>
      <c r="N12" s="1481"/>
      <c r="O12" s="1028" t="s">
        <v>722</v>
      </c>
      <c r="P12" s="1031" t="s">
        <v>723</v>
      </c>
      <c r="Q12" s="1032" t="s">
        <v>724</v>
      </c>
      <c r="R12" s="559" t="s">
        <v>363</v>
      </c>
      <c r="S12" s="930"/>
      <c r="T12" s="949" t="s">
        <v>1522</v>
      </c>
      <c r="U12" s="949"/>
      <c r="V12" s="949" t="s">
        <v>1523</v>
      </c>
      <c r="W12" s="949"/>
      <c r="X12" s="949" t="s">
        <v>718</v>
      </c>
      <c r="Y12" s="949"/>
      <c r="Z12" s="949" t="s">
        <v>1524</v>
      </c>
      <c r="AA12" s="949"/>
      <c r="AB12" s="949" t="s">
        <v>1525</v>
      </c>
      <c r="AC12" s="949"/>
      <c r="AD12" s="949" t="s">
        <v>1526</v>
      </c>
      <c r="AE12" s="949"/>
      <c r="AF12" s="949"/>
      <c r="AG12" s="949"/>
      <c r="AH12" s="949"/>
      <c r="AI12" s="949"/>
      <c r="AJ12" s="949"/>
      <c r="AK12" s="949"/>
      <c r="AL12" s="949"/>
      <c r="AM12" s="949"/>
      <c r="AN12" s="949"/>
      <c r="AO12" s="949"/>
    </row>
    <row r="13" spans="1:41" s="373" customFormat="1" ht="21" customHeight="1">
      <c r="A13" s="1633" t="s">
        <v>1188</v>
      </c>
      <c r="B13" s="1635" t="s">
        <v>715</v>
      </c>
      <c r="C13" s="1636"/>
      <c r="D13" s="627">
        <v>629</v>
      </c>
      <c r="E13" s="1643">
        <v>43</v>
      </c>
      <c r="F13" s="1644"/>
      <c r="G13" s="627">
        <v>189</v>
      </c>
      <c r="H13" s="1033">
        <v>75</v>
      </c>
      <c r="I13" s="1643">
        <v>48</v>
      </c>
      <c r="J13" s="1644"/>
      <c r="K13" s="627">
        <v>16</v>
      </c>
      <c r="L13" s="1033">
        <v>26</v>
      </c>
      <c r="M13" s="1643">
        <v>7</v>
      </c>
      <c r="N13" s="1644"/>
      <c r="O13" s="627">
        <v>2</v>
      </c>
      <c r="P13" s="1033">
        <v>4</v>
      </c>
      <c r="Q13" s="627">
        <v>6</v>
      </c>
      <c r="R13" s="834">
        <v>213</v>
      </c>
      <c r="S13" s="930"/>
      <c r="T13" s="1588">
        <f>E17/$D$17*100</f>
        <v>7.7975376196990425</v>
      </c>
      <c r="U13" s="1589"/>
      <c r="V13" s="1588">
        <f>G17/$D$17*100</f>
        <v>26.675786593707251</v>
      </c>
      <c r="W13" s="1589"/>
      <c r="X13" s="1588">
        <f>I17/$D$17*100</f>
        <v>11.354309165526676</v>
      </c>
      <c r="Y13" s="1589"/>
      <c r="Z13" s="1588">
        <f>K17/$D$17*100</f>
        <v>2.8727770177838576</v>
      </c>
      <c r="AA13" s="1589"/>
      <c r="AB13" s="1588">
        <f>M17/$D$17*100</f>
        <v>1.6415868673050615</v>
      </c>
      <c r="AC13" s="1589"/>
      <c r="AD13" s="1588">
        <f>O17/$D$17*100</f>
        <v>0.13679890560875513</v>
      </c>
      <c r="AE13" s="1589"/>
    </row>
    <row r="14" spans="1:41" s="373" customFormat="1" ht="21" customHeight="1" thickBot="1">
      <c r="A14" s="1634"/>
      <c r="B14" s="1582" t="s">
        <v>714</v>
      </c>
      <c r="C14" s="1583"/>
      <c r="D14" s="837">
        <v>100</v>
      </c>
      <c r="E14" s="1645">
        <v>6.84</v>
      </c>
      <c r="F14" s="1646"/>
      <c r="G14" s="771">
        <v>30.05</v>
      </c>
      <c r="H14" s="771">
        <v>11.92</v>
      </c>
      <c r="I14" s="1645">
        <v>7.63</v>
      </c>
      <c r="J14" s="1646"/>
      <c r="K14" s="771">
        <v>2.6</v>
      </c>
      <c r="L14" s="771">
        <v>4.13</v>
      </c>
      <c r="M14" s="1645">
        <v>1.1100000000000001</v>
      </c>
      <c r="N14" s="1646"/>
      <c r="O14" s="771">
        <v>0.32</v>
      </c>
      <c r="P14" s="771">
        <v>0.64</v>
      </c>
      <c r="Q14" s="771">
        <v>0.95</v>
      </c>
      <c r="R14" s="498">
        <v>33.86</v>
      </c>
      <c r="S14" s="930"/>
      <c r="T14" s="1590">
        <f>ROUND(T13,2)</f>
        <v>7.8</v>
      </c>
      <c r="U14" s="1591"/>
      <c r="V14" s="1592">
        <f>ROUND(V13,2)</f>
        <v>26.68</v>
      </c>
      <c r="W14" s="1592"/>
      <c r="X14" s="1592">
        <f>ROUND(X13,2)</f>
        <v>11.35</v>
      </c>
      <c r="Y14" s="1592"/>
      <c r="Z14" s="1592">
        <f>ROUND(Z13,2)</f>
        <v>2.87</v>
      </c>
      <c r="AA14" s="1592"/>
      <c r="AB14" s="1593">
        <f>ROUND(AB13,2)</f>
        <v>1.64</v>
      </c>
      <c r="AC14" s="1594"/>
      <c r="AD14" s="1592">
        <f>ROUND(AD13,2)</f>
        <v>0.14000000000000001</v>
      </c>
      <c r="AE14" s="1595"/>
    </row>
    <row r="15" spans="1:41" s="373" customFormat="1" ht="21" customHeight="1" thickBot="1">
      <c r="A15" s="1633" t="s">
        <v>1281</v>
      </c>
      <c r="B15" s="1635" t="s">
        <v>715</v>
      </c>
      <c r="C15" s="1636"/>
      <c r="D15" s="624">
        <v>729</v>
      </c>
      <c r="E15" s="1647">
        <v>48</v>
      </c>
      <c r="F15" s="1648"/>
      <c r="G15" s="626">
        <v>195</v>
      </c>
      <c r="H15" s="1034">
        <v>93</v>
      </c>
      <c r="I15" s="1647">
        <v>66</v>
      </c>
      <c r="J15" s="1648"/>
      <c r="K15" s="626">
        <v>16</v>
      </c>
      <c r="L15" s="1034">
        <v>37</v>
      </c>
      <c r="M15" s="1647">
        <v>7</v>
      </c>
      <c r="N15" s="1648"/>
      <c r="O15" s="626">
        <v>5</v>
      </c>
      <c r="P15" s="1034">
        <v>0</v>
      </c>
      <c r="Q15" s="626">
        <v>8</v>
      </c>
      <c r="R15" s="834">
        <v>254</v>
      </c>
      <c r="S15" s="930"/>
      <c r="T15" s="1604">
        <f>ABS(T13-T14)</f>
        <v>2.4623803009573564E-3</v>
      </c>
      <c r="U15" s="1605"/>
      <c r="V15" s="1606">
        <f>ABS(V13-V14)</f>
        <v>4.2134062927488003E-3</v>
      </c>
      <c r="W15" s="1606"/>
      <c r="X15" s="1606">
        <f>ABS(X13-X14)</f>
        <v>4.3091655266760398E-3</v>
      </c>
      <c r="Y15" s="1606"/>
      <c r="Z15" s="1569">
        <f>ABS(Z13-Z14)</f>
        <v>2.7770177838575272E-3</v>
      </c>
      <c r="AA15" s="1569"/>
      <c r="AB15" s="1570">
        <f>ABS(AB13-AB14)</f>
        <v>1.5868673050616344E-3</v>
      </c>
      <c r="AC15" s="1571"/>
      <c r="AD15" s="1572">
        <f>ABS(AD13-AD14)</f>
        <v>3.2010943912448853E-3</v>
      </c>
      <c r="AE15" s="1573"/>
      <c r="AF15" s="221" t="s">
        <v>1180</v>
      </c>
    </row>
    <row r="16" spans="1:41" s="373" customFormat="1" ht="21" customHeight="1">
      <c r="A16" s="1634"/>
      <c r="B16" s="1582" t="s">
        <v>714</v>
      </c>
      <c r="C16" s="1583"/>
      <c r="D16" s="839">
        <v>100</v>
      </c>
      <c r="E16" s="1586">
        <v>6.58</v>
      </c>
      <c r="F16" s="1587"/>
      <c r="G16" s="628">
        <v>26.75</v>
      </c>
      <c r="H16" s="628">
        <v>12.76</v>
      </c>
      <c r="I16" s="1586">
        <v>9.0500000000000007</v>
      </c>
      <c r="J16" s="1587"/>
      <c r="K16" s="628">
        <v>2.19</v>
      </c>
      <c r="L16" s="628">
        <v>5.08</v>
      </c>
      <c r="M16" s="1586">
        <v>0.96</v>
      </c>
      <c r="N16" s="1587"/>
      <c r="O16" s="628">
        <v>0.69</v>
      </c>
      <c r="P16" s="628">
        <v>0</v>
      </c>
      <c r="Q16" s="628">
        <v>1.1000000000000001</v>
      </c>
      <c r="R16" s="628">
        <v>34.840000000000003</v>
      </c>
      <c r="S16" s="930"/>
    </row>
    <row r="17" spans="1:41" ht="21" customHeight="1">
      <c r="A17" s="1584" t="s">
        <v>1285</v>
      </c>
      <c r="B17" s="1635" t="s">
        <v>715</v>
      </c>
      <c r="C17" s="1636"/>
      <c r="D17" s="838">
        <v>731</v>
      </c>
      <c r="E17" s="1647">
        <v>57</v>
      </c>
      <c r="F17" s="1648"/>
      <c r="G17" s="834">
        <v>195</v>
      </c>
      <c r="H17" s="835">
        <v>92</v>
      </c>
      <c r="I17" s="1647">
        <v>83</v>
      </c>
      <c r="J17" s="1648"/>
      <c r="K17" s="834">
        <v>21</v>
      </c>
      <c r="L17" s="835">
        <v>27</v>
      </c>
      <c r="M17" s="1647">
        <v>12</v>
      </c>
      <c r="N17" s="1648"/>
      <c r="O17" s="834">
        <v>1</v>
      </c>
      <c r="P17" s="835">
        <v>1</v>
      </c>
      <c r="Q17" s="834">
        <v>5</v>
      </c>
      <c r="R17" s="834">
        <v>237</v>
      </c>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row>
    <row r="18" spans="1:41" s="363" customFormat="1" ht="21" customHeight="1">
      <c r="A18" s="1585"/>
      <c r="B18" s="1582" t="s">
        <v>714</v>
      </c>
      <c r="C18" s="1583"/>
      <c r="D18" s="836">
        <v>100</v>
      </c>
      <c r="E18" s="1586">
        <v>7.8</v>
      </c>
      <c r="F18" s="1587"/>
      <c r="G18" s="498">
        <v>26.7</v>
      </c>
      <c r="H18" s="498">
        <v>12.5</v>
      </c>
      <c r="I18" s="1586">
        <v>11.4</v>
      </c>
      <c r="J18" s="1587"/>
      <c r="K18" s="498">
        <v>2.9</v>
      </c>
      <c r="L18" s="498">
        <v>3.7</v>
      </c>
      <c r="M18" s="1586">
        <v>1.6</v>
      </c>
      <c r="N18" s="1587"/>
      <c r="O18" s="498">
        <v>0.2</v>
      </c>
      <c r="P18" s="498">
        <v>0.2</v>
      </c>
      <c r="Q18" s="498">
        <v>0.6</v>
      </c>
      <c r="R18" s="498">
        <v>32.4</v>
      </c>
    </row>
    <row r="19" spans="1:41" s="220" customFormat="1" ht="20.25" customHeight="1">
      <c r="A19" s="384"/>
      <c r="B19" s="384"/>
      <c r="C19" s="384"/>
      <c r="D19" s="384"/>
      <c r="E19" s="384"/>
      <c r="F19" s="384"/>
      <c r="G19" s="384"/>
      <c r="H19" s="987"/>
      <c r="I19" s="987"/>
      <c r="J19" s="987"/>
      <c r="K19" s="485"/>
      <c r="L19" s="485"/>
      <c r="M19" s="485"/>
      <c r="N19" s="485"/>
      <c r="O19" s="485"/>
      <c r="P19" s="485"/>
      <c r="Q19" s="384"/>
      <c r="R19" s="486" t="s">
        <v>940</v>
      </c>
      <c r="S19" s="919"/>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row>
    <row r="20" spans="1:41" s="385" customFormat="1" ht="24" customHeight="1">
      <c r="A20" s="115"/>
      <c r="B20" s="115"/>
      <c r="C20" s="115"/>
      <c r="D20" s="363"/>
      <c r="E20" s="363"/>
      <c r="F20" s="363"/>
      <c r="G20" s="364"/>
      <c r="H20" s="387"/>
      <c r="I20" s="387"/>
      <c r="J20" s="387"/>
      <c r="K20" s="365"/>
      <c r="L20" s="365"/>
      <c r="M20" s="365"/>
      <c r="N20" s="365"/>
      <c r="O20" s="365"/>
      <c r="P20" s="365"/>
      <c r="Q20" s="116"/>
      <c r="R20" s="89"/>
    </row>
    <row r="21" spans="1:41" s="370" customFormat="1" ht="21" customHeight="1">
      <c r="A21" s="384" t="s">
        <v>726</v>
      </c>
      <c r="B21" s="1035"/>
      <c r="C21" s="1035"/>
      <c r="D21" s="1035"/>
      <c r="E21" s="1035"/>
      <c r="F21" s="1035"/>
      <c r="G21" s="995"/>
      <c r="H21" s="995"/>
      <c r="I21" s="995"/>
      <c r="J21" s="1008"/>
      <c r="K21" s="995"/>
      <c r="L21" s="389"/>
      <c r="M21" s="389"/>
      <c r="N21" s="389"/>
      <c r="O21" s="389"/>
      <c r="P21" s="400" t="s">
        <v>735</v>
      </c>
      <c r="Q21" s="918"/>
      <c r="R21" s="92"/>
      <c r="S21" s="931"/>
      <c r="T21" s="931"/>
      <c r="U21" s="931"/>
    </row>
    <row r="22" spans="1:41" s="399" customFormat="1" ht="21" customHeight="1">
      <c r="A22" s="1632" t="s">
        <v>733</v>
      </c>
      <c r="B22" s="1632"/>
      <c r="C22" s="1480" t="s">
        <v>734</v>
      </c>
      <c r="D22" s="1501"/>
      <c r="E22" s="1501"/>
      <c r="F22" s="1501"/>
      <c r="G22" s="1501"/>
      <c r="H22" s="1501"/>
      <c r="I22" s="1501"/>
      <c r="J22" s="1501"/>
      <c r="K22" s="1501"/>
      <c r="L22" s="1501"/>
      <c r="M22" s="1501"/>
      <c r="N22" s="1358" t="s">
        <v>732</v>
      </c>
      <c r="O22" s="1631"/>
      <c r="P22" s="1631"/>
      <c r="Q22" s="1359"/>
      <c r="R22" s="949"/>
    </row>
    <row r="23" spans="1:41" s="401" customFormat="1" ht="24" customHeight="1">
      <c r="A23" s="1632"/>
      <c r="B23" s="1632"/>
      <c r="C23" s="1501" t="s">
        <v>728</v>
      </c>
      <c r="D23" s="1481"/>
      <c r="E23" s="1480" t="s">
        <v>729</v>
      </c>
      <c r="F23" s="1501"/>
      <c r="G23" s="1481"/>
      <c r="H23" s="1403" t="s">
        <v>730</v>
      </c>
      <c r="I23" s="1403"/>
      <c r="J23" s="1403"/>
      <c r="K23" s="1484" t="s">
        <v>731</v>
      </c>
      <c r="L23" s="1484"/>
      <c r="M23" s="1484"/>
      <c r="N23" s="1360"/>
      <c r="O23" s="1361"/>
      <c r="P23" s="1580" t="s">
        <v>1027</v>
      </c>
      <c r="Q23" s="1581"/>
      <c r="R23" s="949"/>
      <c r="S23" s="930"/>
      <c r="T23" s="1036" t="s">
        <v>1282</v>
      </c>
      <c r="U23" s="949"/>
    </row>
    <row r="24" spans="1:41" s="404" customFormat="1" ht="24" customHeight="1">
      <c r="A24" s="1649" t="s">
        <v>1490</v>
      </c>
      <c r="B24" s="1650"/>
      <c r="C24" s="1609">
        <v>20406</v>
      </c>
      <c r="D24" s="1610"/>
      <c r="E24" s="1609">
        <v>14066</v>
      </c>
      <c r="F24" s="1613"/>
      <c r="G24" s="1610"/>
      <c r="H24" s="1609">
        <v>988</v>
      </c>
      <c r="I24" s="1613"/>
      <c r="J24" s="1610"/>
      <c r="K24" s="1609">
        <v>5352</v>
      </c>
      <c r="L24" s="1613"/>
      <c r="M24" s="1610"/>
      <c r="N24" s="1609">
        <v>4975</v>
      </c>
      <c r="O24" s="1610"/>
      <c r="P24" s="1609">
        <v>164</v>
      </c>
      <c r="Q24" s="1610"/>
      <c r="R24" s="931"/>
      <c r="S24" s="930"/>
      <c r="T24" s="939" t="s">
        <v>1283</v>
      </c>
      <c r="U24" s="931"/>
    </row>
    <row r="25" spans="1:41" s="404" customFormat="1" ht="24" customHeight="1">
      <c r="A25" s="1574" t="s">
        <v>1521</v>
      </c>
      <c r="B25" s="1574"/>
      <c r="C25" s="1611">
        <v>20068</v>
      </c>
      <c r="D25" s="1611"/>
      <c r="E25" s="1612">
        <v>13672</v>
      </c>
      <c r="F25" s="1612"/>
      <c r="G25" s="1612"/>
      <c r="H25" s="1611">
        <v>993</v>
      </c>
      <c r="I25" s="1611"/>
      <c r="J25" s="1611"/>
      <c r="K25" s="1611">
        <v>5403</v>
      </c>
      <c r="L25" s="1611"/>
      <c r="M25" s="1611"/>
      <c r="N25" s="1611">
        <v>5003</v>
      </c>
      <c r="O25" s="1611"/>
      <c r="P25" s="1612">
        <v>128</v>
      </c>
      <c r="Q25" s="1612"/>
      <c r="R25" s="399"/>
      <c r="S25" s="930"/>
      <c r="T25" s="939" t="s">
        <v>1284</v>
      </c>
      <c r="U25" s="931"/>
    </row>
    <row r="26" spans="1:41" s="404" customFormat="1" ht="21" customHeight="1">
      <c r="A26" s="1037"/>
      <c r="B26" s="1008"/>
      <c r="C26" s="1037"/>
      <c r="D26" s="995"/>
      <c r="E26" s="995"/>
      <c r="F26" s="995"/>
      <c r="G26" s="1008"/>
      <c r="H26" s="1038"/>
      <c r="I26" s="1038"/>
      <c r="J26" s="1039"/>
      <c r="K26" s="1039"/>
      <c r="L26" s="999"/>
      <c r="M26" s="999"/>
      <c r="N26" s="999"/>
      <c r="O26" s="1008"/>
      <c r="P26" s="1008"/>
      <c r="Q26" s="929"/>
      <c r="R26" s="369" t="s">
        <v>887</v>
      </c>
      <c r="S26" s="930"/>
      <c r="T26" s="931"/>
      <c r="U26" s="931"/>
    </row>
    <row r="27" spans="1:41" s="404" customFormat="1" ht="21" customHeight="1">
      <c r="A27" s="121"/>
      <c r="B27" s="121"/>
      <c r="C27" s="121"/>
      <c r="D27" s="121"/>
      <c r="E27" s="121"/>
      <c r="F27" s="121"/>
      <c r="G27" s="121"/>
      <c r="H27" s="121"/>
      <c r="I27" s="121"/>
      <c r="J27" s="121"/>
      <c r="K27" s="121"/>
      <c r="L27" s="121"/>
      <c r="M27" s="391"/>
      <c r="N27" s="391"/>
      <c r="O27" s="394"/>
      <c r="P27" s="394"/>
      <c r="Q27" s="103"/>
      <c r="R27" s="369"/>
      <c r="S27" s="105"/>
    </row>
    <row r="28" spans="1:41" s="370" customFormat="1" ht="21" customHeight="1">
      <c r="A28" s="405" t="s">
        <v>775</v>
      </c>
      <c r="B28" s="843"/>
      <c r="C28" s="843"/>
      <c r="D28" s="371"/>
      <c r="E28" s="371"/>
      <c r="F28" s="371"/>
      <c r="G28" s="406"/>
      <c r="H28" s="390"/>
      <c r="I28" s="390"/>
      <c r="J28" s="396"/>
      <c r="K28" s="390"/>
      <c r="L28" s="395"/>
      <c r="M28" s="395"/>
      <c r="N28" s="395"/>
      <c r="O28" s="393"/>
      <c r="P28" s="371"/>
      <c r="Q28" s="103"/>
      <c r="R28" s="104"/>
      <c r="S28" s="105"/>
    </row>
    <row r="29" spans="1:41" s="370" customFormat="1" ht="21" customHeight="1">
      <c r="A29" s="384" t="s">
        <v>736</v>
      </c>
      <c r="B29" s="843"/>
      <c r="C29" s="843"/>
      <c r="D29" s="371"/>
      <c r="E29" s="371"/>
      <c r="F29" s="371"/>
      <c r="G29" s="403"/>
      <c r="H29" s="371"/>
      <c r="I29" s="371"/>
      <c r="J29" s="393"/>
      <c r="K29" s="371"/>
      <c r="L29" s="395"/>
      <c r="M29" s="395"/>
      <c r="N29" s="395"/>
      <c r="O29" s="393"/>
      <c r="P29" s="371"/>
      <c r="Q29" s="103"/>
      <c r="R29" s="104"/>
      <c r="S29" s="105"/>
    </row>
    <row r="30" spans="1:41" s="399" customFormat="1" ht="24" customHeight="1">
      <c r="A30" s="1627" t="s">
        <v>962</v>
      </c>
      <c r="B30" s="1628"/>
      <c r="C30" s="1629"/>
      <c r="D30" s="1484" t="s">
        <v>82</v>
      </c>
      <c r="E30" s="1484"/>
      <c r="F30" s="1484" t="s">
        <v>737</v>
      </c>
      <c r="G30" s="1484"/>
      <c r="H30" s="1490" t="s">
        <v>738</v>
      </c>
      <c r="I30" s="1490"/>
      <c r="J30" s="1512" t="s">
        <v>739</v>
      </c>
      <c r="K30" s="1514"/>
      <c r="L30" s="1512" t="s">
        <v>740</v>
      </c>
      <c r="M30" s="1514"/>
      <c r="N30" s="1512" t="s">
        <v>741</v>
      </c>
      <c r="O30" s="1514"/>
      <c r="P30" s="1630" t="s">
        <v>363</v>
      </c>
      <c r="Q30" s="1630"/>
      <c r="R30" s="218"/>
      <c r="S30" s="105"/>
    </row>
    <row r="31" spans="1:41" s="404" customFormat="1" ht="21" customHeight="1">
      <c r="A31" s="1574" t="s">
        <v>1491</v>
      </c>
      <c r="B31" s="1575" t="s">
        <v>715</v>
      </c>
      <c r="C31" s="1575"/>
      <c r="D31" s="1576">
        <v>394</v>
      </c>
      <c r="E31" s="1576"/>
      <c r="F31" s="1576">
        <v>3</v>
      </c>
      <c r="G31" s="1576"/>
      <c r="H31" s="1577">
        <v>15</v>
      </c>
      <c r="I31" s="1577"/>
      <c r="J31" s="1577">
        <v>276</v>
      </c>
      <c r="K31" s="1577"/>
      <c r="L31" s="1576">
        <v>34</v>
      </c>
      <c r="M31" s="1576"/>
      <c r="N31" s="1576">
        <v>2</v>
      </c>
      <c r="O31" s="1576"/>
      <c r="P31" s="1577">
        <v>64</v>
      </c>
      <c r="Q31" s="1577"/>
      <c r="R31" s="372"/>
      <c r="S31" s="105"/>
    </row>
    <row r="32" spans="1:41" s="404" customFormat="1" ht="21" customHeight="1">
      <c r="A32" s="1574"/>
      <c r="B32" s="1578" t="s">
        <v>714</v>
      </c>
      <c r="C32" s="1578"/>
      <c r="D32" s="1607">
        <v>100</v>
      </c>
      <c r="E32" s="1608"/>
      <c r="F32" s="1607">
        <v>0.76</v>
      </c>
      <c r="G32" s="1608"/>
      <c r="H32" s="1607">
        <v>3.81</v>
      </c>
      <c r="I32" s="1608"/>
      <c r="J32" s="1607">
        <v>70.05</v>
      </c>
      <c r="K32" s="1608"/>
      <c r="L32" s="1607">
        <v>8.6300000000000008</v>
      </c>
      <c r="M32" s="1608"/>
      <c r="N32" s="1607">
        <v>0.51</v>
      </c>
      <c r="O32" s="1608"/>
      <c r="P32" s="1607">
        <v>16.239999999999998</v>
      </c>
      <c r="Q32" s="1608"/>
      <c r="R32" s="407"/>
      <c r="S32" s="105"/>
    </row>
    <row r="33" spans="1:19" s="404" customFormat="1" ht="21" customHeight="1">
      <c r="A33" s="1574" t="s">
        <v>1527</v>
      </c>
      <c r="B33" s="1575" t="s">
        <v>715</v>
      </c>
      <c r="C33" s="1575"/>
      <c r="D33" s="1576">
        <v>538</v>
      </c>
      <c r="E33" s="1576"/>
      <c r="F33" s="1576">
        <v>3</v>
      </c>
      <c r="G33" s="1576"/>
      <c r="H33" s="1577">
        <v>27</v>
      </c>
      <c r="I33" s="1577"/>
      <c r="J33" s="1577">
        <v>367</v>
      </c>
      <c r="K33" s="1577"/>
      <c r="L33" s="1576">
        <v>72</v>
      </c>
      <c r="M33" s="1576"/>
      <c r="N33" s="1576">
        <v>4</v>
      </c>
      <c r="O33" s="1576"/>
      <c r="P33" s="1577">
        <v>65</v>
      </c>
      <c r="Q33" s="1577"/>
      <c r="R33" s="407"/>
      <c r="S33" s="105"/>
    </row>
    <row r="34" spans="1:19" s="404" customFormat="1" ht="21" customHeight="1">
      <c r="A34" s="1574"/>
      <c r="B34" s="1578" t="s">
        <v>714</v>
      </c>
      <c r="C34" s="1578"/>
      <c r="D34" s="1579">
        <f>SUM(F34:Q34)</f>
        <v>99.999999999999986</v>
      </c>
      <c r="E34" s="1579"/>
      <c r="F34" s="1579">
        <f>ROUND(F33/D33*100,2)</f>
        <v>0.56000000000000005</v>
      </c>
      <c r="G34" s="1579"/>
      <c r="H34" s="1579">
        <f>ROUND(H33/D33*100,2)</f>
        <v>5.0199999999999996</v>
      </c>
      <c r="I34" s="1579"/>
      <c r="J34" s="1579">
        <f>ROUND(J33/D33*100,2)</f>
        <v>68.22</v>
      </c>
      <c r="K34" s="1579"/>
      <c r="L34" s="1579">
        <f>ROUND(L33/D33*100,2)</f>
        <v>13.38</v>
      </c>
      <c r="M34" s="1579"/>
      <c r="N34" s="1579">
        <f>ROUND(N33/D33*100,2)</f>
        <v>0.74</v>
      </c>
      <c r="O34" s="1579"/>
      <c r="P34" s="1579">
        <f>ROUND(P33/D33*100,2)</f>
        <v>12.08</v>
      </c>
      <c r="Q34" s="1579"/>
      <c r="R34" s="407"/>
      <c r="S34" s="105"/>
    </row>
    <row r="35" spans="1:19" s="220" customFormat="1" ht="23.25" customHeight="1">
      <c r="A35" s="843"/>
      <c r="B35" s="843"/>
      <c r="C35" s="843"/>
      <c r="D35" s="371"/>
      <c r="E35" s="371"/>
      <c r="F35" s="371"/>
      <c r="G35" s="403"/>
      <c r="H35" s="371"/>
      <c r="I35" s="371"/>
      <c r="J35" s="393"/>
      <c r="K35" s="371"/>
      <c r="L35" s="395"/>
      <c r="M35" s="395"/>
      <c r="N35" s="395"/>
      <c r="O35" s="393"/>
      <c r="P35" s="371"/>
      <c r="Q35" s="103"/>
      <c r="R35" s="369" t="s">
        <v>888</v>
      </c>
    </row>
    <row r="36" spans="1:19" s="385" customFormat="1" ht="21" customHeight="1">
      <c r="A36" s="405" t="s">
        <v>1181</v>
      </c>
      <c r="B36" s="843"/>
      <c r="C36" s="843"/>
      <c r="D36" s="371"/>
      <c r="E36" s="371"/>
      <c r="F36" s="371"/>
      <c r="G36" s="403"/>
      <c r="H36" s="371"/>
      <c r="I36" s="371"/>
      <c r="J36" s="393"/>
      <c r="K36" s="371"/>
      <c r="L36" s="395"/>
      <c r="M36" s="395"/>
      <c r="N36" s="395"/>
      <c r="O36" s="393"/>
      <c r="P36" s="371"/>
      <c r="Q36" s="103"/>
      <c r="R36" s="104"/>
      <c r="S36" s="105"/>
    </row>
    <row r="37" spans="1:19" s="220" customFormat="1" ht="21" customHeight="1">
      <c r="A37" s="843"/>
      <c r="B37" s="843"/>
      <c r="C37" s="843"/>
      <c r="D37" s="371"/>
      <c r="E37" s="371"/>
      <c r="F37" s="371"/>
      <c r="G37" s="403"/>
      <c r="H37" s="371"/>
      <c r="I37" s="371"/>
      <c r="J37" s="393"/>
      <c r="K37" s="371"/>
      <c r="L37" s="395"/>
      <c r="M37" s="395"/>
      <c r="N37" s="395"/>
      <c r="O37" s="396"/>
      <c r="P37" s="390"/>
      <c r="Q37" s="103"/>
      <c r="R37" s="104"/>
    </row>
    <row r="38" spans="1:19" s="220" customFormat="1" ht="21" customHeight="1">
      <c r="A38" s="843"/>
      <c r="B38" s="843"/>
      <c r="C38" s="843"/>
      <c r="D38" s="1626">
        <f>SUM(ROUND(F38,1),ROUND(H38,1),ROUND(J38,1),ROUND(L38,1),ROUND(N38,1),ROUND(P38,1))</f>
        <v>99.999999999999986</v>
      </c>
      <c r="E38" s="1626"/>
      <c r="F38" s="1614">
        <f>F31/D31*100</f>
        <v>0.76142131979695438</v>
      </c>
      <c r="G38" s="1615"/>
      <c r="H38" s="1602">
        <f>H31/D31*100</f>
        <v>3.8071065989847721</v>
      </c>
      <c r="I38" s="1602"/>
      <c r="J38" s="1602">
        <f>J31/D31*100</f>
        <v>70.050761421319791</v>
      </c>
      <c r="K38" s="1602"/>
      <c r="L38" s="1602">
        <f>L31/D31*100</f>
        <v>8.6294416243654819</v>
      </c>
      <c r="M38" s="1602"/>
      <c r="N38" s="1620">
        <f>N31/D31*100</f>
        <v>0.50761421319796951</v>
      </c>
      <c r="O38" s="1621"/>
      <c r="P38" s="1602">
        <f>P31/D31*100</f>
        <v>16.243654822335024</v>
      </c>
      <c r="Q38" s="1603"/>
      <c r="R38" s="104"/>
    </row>
    <row r="39" spans="1:19" s="220" customFormat="1" ht="21" customHeight="1" thickBot="1">
      <c r="F39" s="1616">
        <f>ROUND(F38,2)</f>
        <v>0.76</v>
      </c>
      <c r="G39" s="1617"/>
      <c r="H39" s="1596">
        <f>ROUND(H38,2)</f>
        <v>3.81</v>
      </c>
      <c r="I39" s="1596"/>
      <c r="J39" s="1596">
        <f>ROUND(J38,2)</f>
        <v>70.05</v>
      </c>
      <c r="K39" s="1596"/>
      <c r="L39" s="1596">
        <f>ROUND(L38,2)</f>
        <v>8.6300000000000008</v>
      </c>
      <c r="M39" s="1596"/>
      <c r="N39" s="1622">
        <f>ROUND(N38,2)</f>
        <v>0.51</v>
      </c>
      <c r="O39" s="1623"/>
      <c r="P39" s="1596">
        <f>ROUND(P38,2)</f>
        <v>16.239999999999998</v>
      </c>
      <c r="Q39" s="1597"/>
      <c r="R39" s="221"/>
    </row>
    <row r="40" spans="1:19" s="220" customFormat="1" ht="21" customHeight="1" thickBot="1">
      <c r="F40" s="1618">
        <f>ABS(F38-F39)</f>
        <v>1.4213197969543678E-3</v>
      </c>
      <c r="G40" s="1619"/>
      <c r="H40" s="1601">
        <f>ABS(H38-H39)</f>
        <v>2.8934010152279477E-3</v>
      </c>
      <c r="I40" s="1601"/>
      <c r="J40" s="1601">
        <f>ABS(J38-J39)</f>
        <v>7.6142131979395344E-4</v>
      </c>
      <c r="K40" s="1601"/>
      <c r="L40" s="1600">
        <f>ABS(L38-L39)</f>
        <v>5.5837563451888172E-4</v>
      </c>
      <c r="M40" s="1600"/>
      <c r="N40" s="1624">
        <f>ABS(N38-N39)</f>
        <v>2.3857868020304984E-3</v>
      </c>
      <c r="O40" s="1625"/>
      <c r="P40" s="1598">
        <f>ABS(P38-P39)</f>
        <v>3.6548223350258979E-3</v>
      </c>
      <c r="Q40" s="1599"/>
      <c r="R40" s="221" t="s">
        <v>1180</v>
      </c>
    </row>
    <row r="41" spans="1:19" ht="21" customHeight="1">
      <c r="A41" s="220"/>
      <c r="B41" s="220"/>
      <c r="C41" s="220"/>
      <c r="D41" s="220"/>
      <c r="E41" s="220"/>
      <c r="F41" s="220"/>
      <c r="G41" s="220"/>
      <c r="H41" s="408"/>
      <c r="I41" s="408"/>
      <c r="J41" s="408"/>
      <c r="K41" s="409"/>
      <c r="L41" s="409"/>
      <c r="M41" s="409"/>
      <c r="N41" s="409"/>
      <c r="O41" s="409"/>
      <c r="P41" s="409"/>
      <c r="Q41" s="220"/>
      <c r="R41" s="221"/>
    </row>
    <row r="42" spans="1:19">
      <c r="A42" s="220"/>
      <c r="B42" s="220"/>
      <c r="C42" s="220"/>
      <c r="D42" s="220"/>
      <c r="E42" s="220"/>
      <c r="F42" s="220"/>
      <c r="G42" s="220"/>
      <c r="H42" s="408"/>
      <c r="I42" s="408"/>
      <c r="J42" s="408"/>
      <c r="K42" s="409"/>
      <c r="L42" s="409"/>
      <c r="M42" s="409"/>
      <c r="N42" s="409"/>
      <c r="O42" s="409"/>
      <c r="P42" s="409"/>
      <c r="Q42" s="220"/>
      <c r="R42" s="221"/>
    </row>
    <row r="43" spans="1:19">
      <c r="A43" s="220"/>
      <c r="B43" s="220"/>
      <c r="C43" s="220"/>
      <c r="D43" s="220"/>
      <c r="E43" s="220"/>
      <c r="F43" s="220"/>
      <c r="G43" s="220"/>
      <c r="H43" s="408"/>
      <c r="I43" s="408"/>
      <c r="J43" s="408"/>
      <c r="K43" s="409"/>
      <c r="L43" s="409"/>
      <c r="M43" s="409"/>
      <c r="N43" s="409"/>
      <c r="O43" s="409"/>
      <c r="P43" s="409"/>
      <c r="Q43" s="220"/>
      <c r="R43" s="221"/>
    </row>
  </sheetData>
  <mergeCells count="161">
    <mergeCell ref="A24:B24"/>
    <mergeCell ref="C24:D24"/>
    <mergeCell ref="E24:G24"/>
    <mergeCell ref="B32:C32"/>
    <mergeCell ref="F32:G32"/>
    <mergeCell ref="H32:I32"/>
    <mergeCell ref="J32:K32"/>
    <mergeCell ref="L32:M32"/>
    <mergeCell ref="L31:M31"/>
    <mergeCell ref="D31:E31"/>
    <mergeCell ref="F31:G31"/>
    <mergeCell ref="H31:I31"/>
    <mergeCell ref="J31:K31"/>
    <mergeCell ref="M18:N18"/>
    <mergeCell ref="I16:J16"/>
    <mergeCell ref="M16:N16"/>
    <mergeCell ref="E17:F17"/>
    <mergeCell ref="I17:J17"/>
    <mergeCell ref="M17:N17"/>
    <mergeCell ref="E18:F18"/>
    <mergeCell ref="E16:F16"/>
    <mergeCell ref="E25:G25"/>
    <mergeCell ref="E13:F13"/>
    <mergeCell ref="I13:J13"/>
    <mergeCell ref="M13:N13"/>
    <mergeCell ref="E14:F14"/>
    <mergeCell ref="I14:J14"/>
    <mergeCell ref="M14:N14"/>
    <mergeCell ref="E15:F15"/>
    <mergeCell ref="I15:J15"/>
    <mergeCell ref="M15:N15"/>
    <mergeCell ref="L3:O3"/>
    <mergeCell ref="E4:F4"/>
    <mergeCell ref="H3:K3"/>
    <mergeCell ref="N5:O5"/>
    <mergeCell ref="A3:A4"/>
    <mergeCell ref="B13:C13"/>
    <mergeCell ref="B7:C7"/>
    <mergeCell ref="C23:D23"/>
    <mergeCell ref="B17:C17"/>
    <mergeCell ref="B18:C18"/>
    <mergeCell ref="B3:G3"/>
    <mergeCell ref="E23:G23"/>
    <mergeCell ref="A13:A14"/>
    <mergeCell ref="B14:C14"/>
    <mergeCell ref="B4:C4"/>
    <mergeCell ref="N6:O6"/>
    <mergeCell ref="B6:C6"/>
    <mergeCell ref="E6:F6"/>
    <mergeCell ref="H6:I6"/>
    <mergeCell ref="J6:K6"/>
    <mergeCell ref="L6:M6"/>
    <mergeCell ref="J5:K5"/>
    <mergeCell ref="H5:I5"/>
    <mergeCell ref="J4:K4"/>
    <mergeCell ref="N4:O4"/>
    <mergeCell ref="L5:M5"/>
    <mergeCell ref="L4:M4"/>
    <mergeCell ref="H4:I4"/>
    <mergeCell ref="H7:I7"/>
    <mergeCell ref="J7:K7"/>
    <mergeCell ref="E7:F7"/>
    <mergeCell ref="B5:C5"/>
    <mergeCell ref="I12:J12"/>
    <mergeCell ref="L7:M7"/>
    <mergeCell ref="E12:F12"/>
    <mergeCell ref="N7:O7"/>
    <mergeCell ref="M12:N12"/>
    <mergeCell ref="D38:E38"/>
    <mergeCell ref="P31:Q31"/>
    <mergeCell ref="P32:Q32"/>
    <mergeCell ref="D32:E32"/>
    <mergeCell ref="E5:F5"/>
    <mergeCell ref="A12:C12"/>
    <mergeCell ref="P30:Q30"/>
    <mergeCell ref="J30:K30"/>
    <mergeCell ref="L30:M30"/>
    <mergeCell ref="F30:G30"/>
    <mergeCell ref="N30:O30"/>
    <mergeCell ref="H30:I30"/>
    <mergeCell ref="N22:Q22"/>
    <mergeCell ref="N23:O23"/>
    <mergeCell ref="A31:A32"/>
    <mergeCell ref="B31:C31"/>
    <mergeCell ref="A30:C30"/>
    <mergeCell ref="A22:B23"/>
    <mergeCell ref="C22:M22"/>
    <mergeCell ref="D30:E30"/>
    <mergeCell ref="A25:B25"/>
    <mergeCell ref="C25:D25"/>
    <mergeCell ref="A15:A16"/>
    <mergeCell ref="B15:C15"/>
    <mergeCell ref="F38:G38"/>
    <mergeCell ref="F39:G39"/>
    <mergeCell ref="F40:G40"/>
    <mergeCell ref="N38:O38"/>
    <mergeCell ref="N39:O39"/>
    <mergeCell ref="N40:O40"/>
    <mergeCell ref="H38:I38"/>
    <mergeCell ref="J38:K38"/>
    <mergeCell ref="L38:M38"/>
    <mergeCell ref="H39:I39"/>
    <mergeCell ref="J39:K39"/>
    <mergeCell ref="L39:M39"/>
    <mergeCell ref="P39:Q39"/>
    <mergeCell ref="P40:Q40"/>
    <mergeCell ref="L40:M40"/>
    <mergeCell ref="H40:I40"/>
    <mergeCell ref="J40:K40"/>
    <mergeCell ref="P38:Q38"/>
    <mergeCell ref="T13:U13"/>
    <mergeCell ref="V13:W13"/>
    <mergeCell ref="X13:Y13"/>
    <mergeCell ref="T15:U15"/>
    <mergeCell ref="V15:W15"/>
    <mergeCell ref="X15:Y15"/>
    <mergeCell ref="N32:O32"/>
    <mergeCell ref="P24:Q24"/>
    <mergeCell ref="H25:J25"/>
    <mergeCell ref="K25:M25"/>
    <mergeCell ref="N25:O25"/>
    <mergeCell ref="P25:Q25"/>
    <mergeCell ref="H24:J24"/>
    <mergeCell ref="K24:M24"/>
    <mergeCell ref="N24:O24"/>
    <mergeCell ref="N31:O31"/>
    <mergeCell ref="H23:J23"/>
    <mergeCell ref="K23:M23"/>
    <mergeCell ref="Z13:AA13"/>
    <mergeCell ref="AB13:AC13"/>
    <mergeCell ref="AD13:AE13"/>
    <mergeCell ref="T14:U14"/>
    <mergeCell ref="V14:W14"/>
    <mergeCell ref="X14:Y14"/>
    <mergeCell ref="Z14:AA14"/>
    <mergeCell ref="AB14:AC14"/>
    <mergeCell ref="AD14:AE14"/>
    <mergeCell ref="Z15:AA15"/>
    <mergeCell ref="AB15:AC15"/>
    <mergeCell ref="AD15:AE15"/>
    <mergeCell ref="A33:A34"/>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P23:Q23"/>
    <mergeCell ref="B16:C16"/>
    <mergeCell ref="A17:A18"/>
    <mergeCell ref="I18:J18"/>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7" tint="0.79998168889431442"/>
  </sheetPr>
  <dimension ref="A1:R43"/>
  <sheetViews>
    <sheetView view="pageBreakPreview" zoomScaleNormal="100" zoomScaleSheetLayoutView="100" workbookViewId="0">
      <selection activeCell="O25" sqref="O25:O26"/>
    </sheetView>
  </sheetViews>
  <sheetFormatPr defaultRowHeight="13.5"/>
  <cols>
    <col min="1" max="1" width="6.625" style="115" customWidth="1"/>
    <col min="2" max="2" width="2.625" style="115" customWidth="1"/>
    <col min="3" max="6" width="5.625" style="115" customWidth="1"/>
    <col min="7" max="8" width="5.625" style="383" customWidth="1"/>
    <col min="9" max="12" width="5.625" style="362" customWidth="1"/>
    <col min="13" max="13" width="5.625" style="115" customWidth="1"/>
    <col min="14" max="14" width="5.625" style="84" customWidth="1"/>
    <col min="15" max="16" width="5.625" style="115" customWidth="1"/>
    <col min="17" max="16384" width="9" style="115"/>
  </cols>
  <sheetData>
    <row r="1" spans="1:15" ht="28.5" customHeight="1"/>
    <row r="2" spans="1:15">
      <c r="A2" s="384" t="s">
        <v>743</v>
      </c>
      <c r="B2" s="384"/>
      <c r="C2" s="384"/>
    </row>
    <row r="3" spans="1:15" s="385" customFormat="1" ht="24" customHeight="1">
      <c r="A3" s="1484" t="s">
        <v>514</v>
      </c>
      <c r="B3" s="1484"/>
      <c r="C3" s="1484"/>
      <c r="D3" s="1484" t="s">
        <v>744</v>
      </c>
      <c r="E3" s="1484"/>
      <c r="F3" s="1484" t="s">
        <v>745</v>
      </c>
      <c r="G3" s="1484"/>
      <c r="H3" s="1484"/>
      <c r="I3" s="1484"/>
      <c r="J3" s="1484"/>
      <c r="K3" s="1484"/>
      <c r="L3" s="1679" t="s">
        <v>749</v>
      </c>
      <c r="M3" s="1630"/>
    </row>
    <row r="4" spans="1:15" s="385" customFormat="1" ht="24" customHeight="1">
      <c r="A4" s="1484"/>
      <c r="B4" s="1484"/>
      <c r="C4" s="1484"/>
      <c r="D4" s="1484"/>
      <c r="E4" s="1484"/>
      <c r="F4" s="1484" t="s">
        <v>746</v>
      </c>
      <c r="G4" s="1484"/>
      <c r="H4" s="1484" t="s">
        <v>456</v>
      </c>
      <c r="I4" s="1484"/>
      <c r="J4" s="1484" t="s">
        <v>747</v>
      </c>
      <c r="K4" s="1484"/>
      <c r="L4" s="1630"/>
      <c r="M4" s="1630"/>
    </row>
    <row r="5" spans="1:15" s="385" customFormat="1" ht="24" customHeight="1">
      <c r="A5" s="1484"/>
      <c r="B5" s="1484"/>
      <c r="C5" s="1484"/>
      <c r="D5" s="1484"/>
      <c r="E5" s="1484"/>
      <c r="F5" s="841" t="s">
        <v>675</v>
      </c>
      <c r="G5" s="828" t="s">
        <v>748</v>
      </c>
      <c r="H5" s="841" t="s">
        <v>675</v>
      </c>
      <c r="I5" s="828" t="s">
        <v>748</v>
      </c>
      <c r="J5" s="841" t="s">
        <v>675</v>
      </c>
      <c r="K5" s="828" t="s">
        <v>748</v>
      </c>
      <c r="L5" s="1630"/>
      <c r="M5" s="1630"/>
    </row>
    <row r="6" spans="1:15" s="370" customFormat="1" ht="21" customHeight="1">
      <c r="A6" s="1653" t="s">
        <v>1490</v>
      </c>
      <c r="B6" s="1654"/>
      <c r="C6" s="1655"/>
      <c r="D6" s="1340">
        <v>2439</v>
      </c>
      <c r="E6" s="1342"/>
      <c r="F6" s="540">
        <v>252</v>
      </c>
      <c r="G6" s="540">
        <v>294</v>
      </c>
      <c r="H6" s="540">
        <v>0</v>
      </c>
      <c r="I6" s="540">
        <v>0</v>
      </c>
      <c r="J6" s="540">
        <v>252</v>
      </c>
      <c r="K6" s="540">
        <v>294</v>
      </c>
      <c r="L6" s="1656">
        <v>2187</v>
      </c>
      <c r="M6" s="1657"/>
    </row>
    <row r="7" spans="1:15" s="370" customFormat="1" ht="21" customHeight="1">
      <c r="A7" s="1653" t="s">
        <v>1521</v>
      </c>
      <c r="B7" s="1654"/>
      <c r="C7" s="1655"/>
      <c r="D7" s="1340">
        <v>2839</v>
      </c>
      <c r="E7" s="1342"/>
      <c r="F7" s="540">
        <v>225</v>
      </c>
      <c r="G7" s="540">
        <v>260</v>
      </c>
      <c r="H7" s="540">
        <v>1</v>
      </c>
      <c r="I7" s="540">
        <v>1</v>
      </c>
      <c r="J7" s="540">
        <v>224</v>
      </c>
      <c r="K7" s="540">
        <v>259</v>
      </c>
      <c r="L7" s="1656">
        <v>2614</v>
      </c>
      <c r="M7" s="1657"/>
    </row>
    <row r="8" spans="1:15">
      <c r="G8" s="371"/>
      <c r="H8" s="371"/>
      <c r="I8" s="377"/>
      <c r="J8" s="377"/>
      <c r="K8" s="115"/>
      <c r="L8" s="115"/>
      <c r="N8" s="115"/>
      <c r="O8" s="369" t="s">
        <v>742</v>
      </c>
    </row>
    <row r="9" spans="1:15" ht="17.25" customHeight="1">
      <c r="G9" s="386"/>
      <c r="H9" s="386"/>
    </row>
    <row r="10" spans="1:15">
      <c r="A10" s="384" t="s">
        <v>750</v>
      </c>
      <c r="B10" s="384"/>
      <c r="C10" s="384"/>
      <c r="D10" s="384"/>
      <c r="E10" s="384"/>
      <c r="F10" s="384"/>
      <c r="G10" s="987"/>
      <c r="H10" s="987"/>
      <c r="M10" s="384"/>
      <c r="O10" s="384"/>
    </row>
    <row r="11" spans="1:15" s="385" customFormat="1" ht="24" customHeight="1">
      <c r="A11" s="1680" t="s">
        <v>898</v>
      </c>
      <c r="B11" s="1681"/>
      <c r="C11" s="1689" t="s">
        <v>675</v>
      </c>
      <c r="D11" s="1689"/>
      <c r="E11" s="1689"/>
      <c r="F11" s="1689"/>
      <c r="G11" s="1689"/>
      <c r="H11" s="1685" t="s">
        <v>759</v>
      </c>
      <c r="I11" s="1686"/>
      <c r="J11" s="1690" t="s">
        <v>754</v>
      </c>
      <c r="K11" s="1689"/>
      <c r="L11" s="1689"/>
      <c r="M11" s="1689"/>
      <c r="N11" s="1689"/>
      <c r="O11" s="1691"/>
    </row>
    <row r="12" spans="1:15" s="370" customFormat="1" ht="69" customHeight="1">
      <c r="A12" s="1682"/>
      <c r="B12" s="1683"/>
      <c r="C12" s="807" t="s">
        <v>82</v>
      </c>
      <c r="D12" s="808" t="s">
        <v>752</v>
      </c>
      <c r="E12" s="809" t="s">
        <v>760</v>
      </c>
      <c r="F12" s="1040" t="s">
        <v>753</v>
      </c>
      <c r="G12" s="1041" t="s">
        <v>363</v>
      </c>
      <c r="H12" s="1687"/>
      <c r="I12" s="1688"/>
      <c r="J12" s="810" t="s">
        <v>755</v>
      </c>
      <c r="K12" s="810" t="s">
        <v>756</v>
      </c>
      <c r="L12" s="1042" t="s">
        <v>757</v>
      </c>
      <c r="M12" s="811" t="s">
        <v>761</v>
      </c>
      <c r="N12" s="810" t="s">
        <v>363</v>
      </c>
      <c r="O12" s="1043" t="s">
        <v>758</v>
      </c>
    </row>
    <row r="13" spans="1:15" s="370" customFormat="1" ht="21" customHeight="1">
      <c r="A13" s="1684" t="s">
        <v>1528</v>
      </c>
      <c r="B13" s="1684"/>
      <c r="C13" s="834">
        <v>18</v>
      </c>
      <c r="D13" s="834">
        <v>7</v>
      </c>
      <c r="E13" s="834">
        <v>0</v>
      </c>
      <c r="F13" s="834">
        <v>1</v>
      </c>
      <c r="G13" s="1044">
        <v>10</v>
      </c>
      <c r="H13" s="1692">
        <v>437</v>
      </c>
      <c r="I13" s="1692"/>
      <c r="J13" s="834">
        <v>2</v>
      </c>
      <c r="K13" s="834">
        <v>2</v>
      </c>
      <c r="L13" s="1044">
        <v>1</v>
      </c>
      <c r="M13" s="834">
        <v>0</v>
      </c>
      <c r="N13" s="834">
        <v>12</v>
      </c>
      <c r="O13" s="834">
        <v>1</v>
      </c>
    </row>
    <row r="14" spans="1:15" s="370" customFormat="1" ht="21" customHeight="1">
      <c r="A14" s="1574" t="s">
        <v>1529</v>
      </c>
      <c r="B14" s="1574"/>
      <c r="C14" s="834">
        <v>20</v>
      </c>
      <c r="D14" s="834">
        <v>11</v>
      </c>
      <c r="E14" s="834">
        <v>1</v>
      </c>
      <c r="F14" s="834">
        <v>3</v>
      </c>
      <c r="G14" s="835">
        <v>5</v>
      </c>
      <c r="H14" s="1577">
        <v>29283</v>
      </c>
      <c r="I14" s="1577"/>
      <c r="J14" s="834">
        <v>1</v>
      </c>
      <c r="K14" s="834">
        <v>3</v>
      </c>
      <c r="L14" s="835">
        <v>0</v>
      </c>
      <c r="M14" s="834">
        <v>1</v>
      </c>
      <c r="N14" s="834">
        <v>13</v>
      </c>
      <c r="O14" s="834">
        <v>2</v>
      </c>
    </row>
    <row r="15" spans="1:15">
      <c r="A15" s="384"/>
      <c r="B15" s="384"/>
      <c r="C15" s="384"/>
      <c r="D15" s="384"/>
      <c r="E15" s="384"/>
      <c r="F15" s="384"/>
      <c r="G15" s="987"/>
      <c r="H15" s="987"/>
      <c r="M15" s="384"/>
      <c r="O15" s="369" t="s">
        <v>774</v>
      </c>
    </row>
    <row r="16" spans="1:15" s="363" customFormat="1" ht="17.25" customHeight="1">
      <c r="A16" s="115"/>
      <c r="B16" s="115"/>
      <c r="C16" s="115"/>
      <c r="G16" s="387"/>
      <c r="H16" s="387"/>
      <c r="I16" s="365"/>
      <c r="J16" s="365"/>
      <c r="K16" s="365"/>
      <c r="L16" s="365"/>
      <c r="M16" s="116"/>
      <c r="N16" s="89"/>
    </row>
    <row r="17" spans="1:18">
      <c r="A17" s="384" t="s">
        <v>762</v>
      </c>
      <c r="B17" s="384"/>
      <c r="C17" s="384"/>
      <c r="D17" s="384"/>
      <c r="E17" s="384"/>
      <c r="F17" s="384"/>
      <c r="G17" s="987"/>
      <c r="H17" s="987"/>
      <c r="M17" s="384"/>
      <c r="O17" s="384"/>
    </row>
    <row r="18" spans="1:18" s="370" customFormat="1" ht="39" customHeight="1">
      <c r="A18" s="1693" t="s">
        <v>751</v>
      </c>
      <c r="B18" s="1694"/>
      <c r="C18" s="1695"/>
      <c r="D18" s="812" t="s">
        <v>82</v>
      </c>
      <c r="E18" s="813" t="s">
        <v>763</v>
      </c>
      <c r="F18" s="814" t="s">
        <v>768</v>
      </c>
      <c r="G18" s="1040" t="s">
        <v>764</v>
      </c>
      <c r="H18" s="1040" t="s">
        <v>765</v>
      </c>
      <c r="I18" s="1045" t="s">
        <v>769</v>
      </c>
      <c r="J18" s="1045" t="s">
        <v>770</v>
      </c>
      <c r="K18" s="814" t="s">
        <v>771</v>
      </c>
      <c r="L18" s="813" t="s">
        <v>766</v>
      </c>
      <c r="M18" s="1045" t="s">
        <v>772</v>
      </c>
      <c r="N18" s="814" t="s">
        <v>767</v>
      </c>
      <c r="O18" s="813" t="s">
        <v>363</v>
      </c>
    </row>
    <row r="19" spans="1:18" s="370" customFormat="1" ht="21" customHeight="1">
      <c r="A19" s="1696" t="s">
        <v>1528</v>
      </c>
      <c r="B19" s="1574" t="s">
        <v>675</v>
      </c>
      <c r="C19" s="1574"/>
      <c r="D19" s="410">
        <v>3797</v>
      </c>
      <c r="E19" s="541">
        <v>1</v>
      </c>
      <c r="F19" s="541">
        <v>1</v>
      </c>
      <c r="G19" s="541">
        <v>0</v>
      </c>
      <c r="H19" s="1046">
        <v>213</v>
      </c>
      <c r="I19" s="1046">
        <v>31</v>
      </c>
      <c r="J19" s="1046">
        <v>66</v>
      </c>
      <c r="K19" s="541">
        <v>564</v>
      </c>
      <c r="L19" s="541">
        <v>7</v>
      </c>
      <c r="M19" s="1046">
        <v>25</v>
      </c>
      <c r="N19" s="410">
        <v>2571</v>
      </c>
      <c r="O19" s="541">
        <v>318</v>
      </c>
    </row>
    <row r="20" spans="1:18" s="370" customFormat="1" ht="21" customHeight="1">
      <c r="A20" s="1697"/>
      <c r="B20" s="1698" t="s">
        <v>773</v>
      </c>
      <c r="C20" s="1698"/>
      <c r="D20" s="815">
        <v>3640</v>
      </c>
      <c r="E20" s="816">
        <v>0</v>
      </c>
      <c r="F20" s="816">
        <v>0</v>
      </c>
      <c r="G20" s="816">
        <v>0</v>
      </c>
      <c r="H20" s="1047">
        <v>214</v>
      </c>
      <c r="I20" s="1047">
        <v>31</v>
      </c>
      <c r="J20" s="1047">
        <v>67</v>
      </c>
      <c r="K20" s="816">
        <v>547</v>
      </c>
      <c r="L20" s="816">
        <v>7</v>
      </c>
      <c r="M20" s="1047">
        <v>16</v>
      </c>
      <c r="N20" s="815">
        <v>2455</v>
      </c>
      <c r="O20" s="816">
        <v>303</v>
      </c>
    </row>
    <row r="21" spans="1:18" s="370" customFormat="1" ht="21" customHeight="1">
      <c r="A21" s="1702" t="s">
        <v>1529</v>
      </c>
      <c r="B21" s="1704" t="s">
        <v>675</v>
      </c>
      <c r="C21" s="1704"/>
      <c r="D21" s="1048">
        <v>3728</v>
      </c>
      <c r="E21" s="1049">
        <v>3</v>
      </c>
      <c r="F21" s="1049">
        <v>0</v>
      </c>
      <c r="G21" s="1049">
        <v>0</v>
      </c>
      <c r="H21" s="1050">
        <v>239</v>
      </c>
      <c r="I21" s="1050">
        <v>37</v>
      </c>
      <c r="J21" s="1050">
        <v>78</v>
      </c>
      <c r="K21" s="1049">
        <v>514</v>
      </c>
      <c r="L21" s="1049">
        <v>6</v>
      </c>
      <c r="M21" s="1050">
        <v>28</v>
      </c>
      <c r="N21" s="1048">
        <v>2475</v>
      </c>
      <c r="O21" s="1049">
        <v>348</v>
      </c>
    </row>
    <row r="22" spans="1:18" s="370" customFormat="1" ht="21" customHeight="1">
      <c r="A22" s="1703"/>
      <c r="B22" s="1698" t="s">
        <v>773</v>
      </c>
      <c r="C22" s="1698"/>
      <c r="D22" s="815">
        <v>3578</v>
      </c>
      <c r="E22" s="816">
        <v>3</v>
      </c>
      <c r="F22" s="816">
        <v>0</v>
      </c>
      <c r="G22" s="816">
        <v>0</v>
      </c>
      <c r="H22" s="1051">
        <v>238</v>
      </c>
      <c r="I22" s="1051">
        <v>36</v>
      </c>
      <c r="J22" s="1051">
        <v>79</v>
      </c>
      <c r="K22" s="816">
        <v>501</v>
      </c>
      <c r="L22" s="816">
        <v>6</v>
      </c>
      <c r="M22" s="1051">
        <v>20</v>
      </c>
      <c r="N22" s="815">
        <v>2352</v>
      </c>
      <c r="O22" s="816">
        <v>343</v>
      </c>
    </row>
    <row r="23" spans="1:18">
      <c r="A23" s="384"/>
      <c r="B23" s="384"/>
      <c r="C23" s="384"/>
      <c r="D23" s="384"/>
      <c r="E23" s="384"/>
      <c r="F23" s="384"/>
      <c r="G23" s="987"/>
      <c r="H23" s="987"/>
      <c r="M23" s="384"/>
      <c r="O23" s="369" t="s">
        <v>774</v>
      </c>
    </row>
    <row r="24" spans="1:18" s="404" customFormat="1" ht="21" customHeight="1">
      <c r="A24" s="843"/>
      <c r="B24" s="843"/>
      <c r="C24" s="843"/>
      <c r="D24" s="371"/>
      <c r="E24" s="371"/>
      <c r="F24" s="371"/>
      <c r="G24" s="371"/>
      <c r="H24" s="371"/>
      <c r="I24" s="371"/>
      <c r="J24" s="395"/>
      <c r="K24" s="393"/>
      <c r="L24" s="371"/>
      <c r="M24" s="103"/>
      <c r="N24" s="104"/>
      <c r="O24" s="219"/>
    </row>
    <row r="25" spans="1:18" s="404" customFormat="1" ht="28.5" customHeight="1">
      <c r="A25" s="405" t="s">
        <v>776</v>
      </c>
      <c r="B25" s="843"/>
      <c r="C25" s="843"/>
      <c r="D25" s="371"/>
      <c r="E25" s="371"/>
      <c r="F25" s="371"/>
      <c r="G25" s="390"/>
      <c r="I25" s="390"/>
      <c r="J25" s="395"/>
      <c r="K25" s="393"/>
      <c r="M25" s="103"/>
      <c r="N25" s="104"/>
      <c r="O25" s="219"/>
    </row>
    <row r="26" spans="1:18" s="404" customFormat="1">
      <c r="A26" s="384" t="s">
        <v>777</v>
      </c>
      <c r="B26" s="843"/>
      <c r="C26" s="843"/>
      <c r="D26" s="371"/>
      <c r="E26" s="371"/>
      <c r="F26" s="371"/>
      <c r="G26" s="371"/>
      <c r="H26" s="371"/>
      <c r="I26" s="371"/>
      <c r="J26" s="395"/>
      <c r="K26" s="393"/>
      <c r="L26" s="371"/>
      <c r="M26" s="103"/>
      <c r="N26" s="104"/>
      <c r="O26" s="222" t="s">
        <v>828</v>
      </c>
    </row>
    <row r="27" spans="1:18" s="385" customFormat="1" ht="45" customHeight="1">
      <c r="A27" s="1627" t="s">
        <v>727</v>
      </c>
      <c r="B27" s="1628"/>
      <c r="C27" s="1629"/>
      <c r="D27" s="1480" t="s">
        <v>778</v>
      </c>
      <c r="E27" s="1481"/>
      <c r="F27" s="1480" t="s">
        <v>931</v>
      </c>
      <c r="G27" s="1481"/>
      <c r="H27" s="1480" t="s">
        <v>779</v>
      </c>
      <c r="I27" s="1501"/>
      <c r="J27" s="1484" t="s">
        <v>780</v>
      </c>
      <c r="K27" s="1490"/>
      <c r="L27" s="1501" t="s">
        <v>781</v>
      </c>
      <c r="M27" s="1513"/>
      <c r="N27" s="1484" t="s">
        <v>782</v>
      </c>
      <c r="O27" s="1490"/>
    </row>
    <row r="28" spans="1:18" s="370" customFormat="1" ht="21" customHeight="1">
      <c r="A28" s="1699" t="s">
        <v>1099</v>
      </c>
      <c r="B28" s="1700"/>
      <c r="C28" s="1701"/>
      <c r="D28" s="1670">
        <v>12544643</v>
      </c>
      <c r="E28" s="1671"/>
      <c r="F28" s="1670">
        <v>12870548</v>
      </c>
      <c r="G28" s="1671"/>
      <c r="H28" s="1672">
        <v>0</v>
      </c>
      <c r="I28" s="1673"/>
      <c r="J28" s="1674">
        <v>1.026</v>
      </c>
      <c r="K28" s="1675"/>
      <c r="L28" s="1676">
        <v>2.4</v>
      </c>
      <c r="M28" s="1677"/>
      <c r="N28" s="1665">
        <v>1.4</v>
      </c>
      <c r="O28" s="1666"/>
      <c r="R28" s="591"/>
    </row>
    <row r="29" spans="1:18" s="370" customFormat="1" ht="21" customHeight="1">
      <c r="A29" s="1699" t="s">
        <v>1009</v>
      </c>
      <c r="B29" s="1700"/>
      <c r="C29" s="1701"/>
      <c r="D29" s="1670">
        <v>12678148</v>
      </c>
      <c r="E29" s="1671"/>
      <c r="F29" s="1670">
        <v>13687254</v>
      </c>
      <c r="G29" s="1671"/>
      <c r="H29" s="1672">
        <v>0</v>
      </c>
      <c r="I29" s="1673"/>
      <c r="J29" s="1674">
        <v>1.08</v>
      </c>
      <c r="K29" s="1675"/>
      <c r="L29" s="1676">
        <v>2.4</v>
      </c>
      <c r="M29" s="1677"/>
      <c r="N29" s="1665">
        <v>1.2</v>
      </c>
      <c r="O29" s="1666"/>
    </row>
    <row r="30" spans="1:18" s="370" customFormat="1" ht="21" customHeight="1">
      <c r="A30" s="1667" t="s">
        <v>1030</v>
      </c>
      <c r="B30" s="1668"/>
      <c r="C30" s="1669"/>
      <c r="D30" s="1670">
        <v>13464722</v>
      </c>
      <c r="E30" s="1671"/>
      <c r="F30" s="1670">
        <v>13980281</v>
      </c>
      <c r="G30" s="1671"/>
      <c r="H30" s="1672">
        <v>0</v>
      </c>
      <c r="I30" s="1673"/>
      <c r="J30" s="1674">
        <v>1.038</v>
      </c>
      <c r="K30" s="1675"/>
      <c r="L30" s="1676">
        <v>2.4</v>
      </c>
      <c r="M30" s="1677"/>
      <c r="N30" s="1665">
        <v>1</v>
      </c>
      <c r="O30" s="1666"/>
    </row>
    <row r="31" spans="1:18" s="370" customFormat="1" ht="21" customHeight="1">
      <c r="A31" s="1678" t="s">
        <v>1158</v>
      </c>
      <c r="B31" s="1668"/>
      <c r="C31" s="1669"/>
      <c r="D31" s="1670">
        <v>14112118</v>
      </c>
      <c r="E31" s="1671"/>
      <c r="F31" s="1670">
        <v>13708902</v>
      </c>
      <c r="G31" s="1671"/>
      <c r="H31" s="1672">
        <v>403216</v>
      </c>
      <c r="I31" s="1673"/>
      <c r="J31" s="1674">
        <v>0.97099999999999997</v>
      </c>
      <c r="K31" s="1675"/>
      <c r="L31" s="1676">
        <v>2.4</v>
      </c>
      <c r="M31" s="1677"/>
      <c r="N31" s="1665">
        <v>1</v>
      </c>
      <c r="O31" s="1666"/>
    </row>
    <row r="32" spans="1:18" s="370" customFormat="1" ht="21" customHeight="1">
      <c r="A32" s="1667" t="s">
        <v>1189</v>
      </c>
      <c r="B32" s="1668"/>
      <c r="C32" s="1669"/>
      <c r="D32" s="1670">
        <v>14275250</v>
      </c>
      <c r="E32" s="1671"/>
      <c r="F32" s="1670">
        <v>14230530</v>
      </c>
      <c r="G32" s="1671"/>
      <c r="H32" s="1672">
        <v>44720</v>
      </c>
      <c r="I32" s="1673"/>
      <c r="J32" s="1674">
        <v>0.997</v>
      </c>
      <c r="K32" s="1675"/>
      <c r="L32" s="1676">
        <v>1.9</v>
      </c>
      <c r="M32" s="1677"/>
      <c r="N32" s="1665">
        <v>1.1000000000000001</v>
      </c>
      <c r="O32" s="1666"/>
    </row>
    <row r="33" spans="1:15" s="370" customFormat="1" ht="21" customHeight="1">
      <c r="A33" s="1658" t="s">
        <v>1410</v>
      </c>
      <c r="B33" s="1654"/>
      <c r="C33" s="1655"/>
      <c r="D33" s="1170">
        <v>14468250</v>
      </c>
      <c r="E33" s="1171"/>
      <c r="F33" s="1170">
        <v>14808177</v>
      </c>
      <c r="G33" s="1171"/>
      <c r="H33" s="1659">
        <v>0</v>
      </c>
      <c r="I33" s="1660"/>
      <c r="J33" s="1661">
        <v>1.0229999999999999</v>
      </c>
      <c r="K33" s="1662"/>
      <c r="L33" s="1663">
        <v>2</v>
      </c>
      <c r="M33" s="1664"/>
      <c r="N33" s="1651">
        <v>0.7</v>
      </c>
      <c r="O33" s="1652"/>
    </row>
    <row r="34" spans="1:15" s="370" customFormat="1" ht="21" customHeight="1">
      <c r="A34" s="844"/>
      <c r="B34" s="844"/>
      <c r="C34" s="844"/>
      <c r="D34" s="475"/>
      <c r="E34" s="475"/>
      <c r="F34" s="475"/>
      <c r="G34" s="475"/>
      <c r="H34" s="222"/>
      <c r="I34" s="222"/>
      <c r="J34" s="476"/>
      <c r="K34" s="476"/>
      <c r="L34" s="477"/>
      <c r="M34" s="477"/>
      <c r="N34" s="478"/>
      <c r="O34" s="369" t="s">
        <v>1173</v>
      </c>
    </row>
    <row r="35" spans="1:15" s="404" customFormat="1" ht="21" customHeight="1">
      <c r="A35" s="479"/>
      <c r="B35" s="843"/>
      <c r="C35" s="843"/>
      <c r="D35" s="371"/>
      <c r="E35" s="371"/>
      <c r="F35" s="371"/>
      <c r="G35" s="371"/>
      <c r="H35" s="371"/>
      <c r="I35" s="371"/>
      <c r="J35" s="395"/>
      <c r="K35" s="393"/>
      <c r="L35" s="371"/>
      <c r="M35" s="103"/>
    </row>
    <row r="36" spans="1:15" s="404" customFormat="1" ht="21" customHeight="1">
      <c r="A36" s="843"/>
      <c r="B36" s="843"/>
      <c r="C36" s="843"/>
      <c r="D36" s="371"/>
      <c r="E36" s="371"/>
      <c r="F36" s="371"/>
      <c r="G36" s="371"/>
      <c r="H36" s="371"/>
      <c r="I36" s="371"/>
      <c r="J36" s="395"/>
      <c r="K36" s="396"/>
      <c r="L36" s="390"/>
      <c r="M36" s="103"/>
      <c r="N36" s="104"/>
      <c r="O36" s="219"/>
    </row>
    <row r="37" spans="1:15" s="404" customFormat="1" ht="21" customHeight="1">
      <c r="A37" s="843"/>
      <c r="B37" s="843"/>
      <c r="C37" s="843"/>
      <c r="D37" s="371"/>
      <c r="E37" s="371"/>
      <c r="F37" s="371"/>
      <c r="G37" s="390"/>
      <c r="H37" s="390"/>
      <c r="I37" s="390"/>
      <c r="J37" s="395"/>
      <c r="K37" s="393"/>
      <c r="L37" s="371"/>
      <c r="M37" s="103"/>
      <c r="N37" s="104"/>
      <c r="O37" s="219"/>
    </row>
    <row r="38" spans="1:15" s="220" customFormat="1" ht="23.25" customHeight="1">
      <c r="G38" s="408"/>
      <c r="H38" s="408"/>
      <c r="I38" s="409"/>
      <c r="J38" s="409"/>
      <c r="K38" s="369"/>
      <c r="N38" s="221"/>
    </row>
    <row r="39" spans="1:15" s="220" customFormat="1" ht="21" customHeight="1">
      <c r="G39" s="408"/>
      <c r="H39" s="408"/>
      <c r="I39" s="409"/>
      <c r="J39" s="409"/>
      <c r="K39" s="409"/>
      <c r="L39" s="550"/>
      <c r="N39" s="221"/>
    </row>
    <row r="40" spans="1:15" s="220" customFormat="1" ht="21" customHeight="1">
      <c r="G40" s="408"/>
      <c r="H40" s="408"/>
      <c r="I40" s="409"/>
      <c r="J40" s="409"/>
      <c r="K40" s="409"/>
      <c r="L40" s="409"/>
      <c r="N40" s="221"/>
    </row>
    <row r="41" spans="1:15" s="220" customFormat="1" ht="21" customHeight="1">
      <c r="G41" s="408"/>
      <c r="H41" s="408"/>
      <c r="I41" s="409"/>
      <c r="J41" s="409"/>
      <c r="K41" s="409"/>
      <c r="L41" s="409"/>
      <c r="N41" s="221"/>
    </row>
    <row r="42" spans="1:15" s="220" customFormat="1" ht="21" customHeight="1">
      <c r="G42" s="408"/>
      <c r="H42" s="408"/>
      <c r="I42" s="409"/>
      <c r="J42" s="409"/>
      <c r="K42" s="409"/>
      <c r="L42" s="409"/>
      <c r="N42" s="221"/>
    </row>
    <row r="43" spans="1:15" ht="21" customHeight="1"/>
  </sheetData>
  <mergeCells count="77">
    <mergeCell ref="A21:A22"/>
    <mergeCell ref="B21:C21"/>
    <mergeCell ref="B22:C22"/>
    <mergeCell ref="A29:C29"/>
    <mergeCell ref="D29:E29"/>
    <mergeCell ref="A27:C27"/>
    <mergeCell ref="D27:E27"/>
    <mergeCell ref="L28:M28"/>
    <mergeCell ref="N30:O30"/>
    <mergeCell ref="A30:C30"/>
    <mergeCell ref="D30:E30"/>
    <mergeCell ref="F30:G30"/>
    <mergeCell ref="H30:I30"/>
    <mergeCell ref="J30:K30"/>
    <mergeCell ref="L30:M30"/>
    <mergeCell ref="L29:M29"/>
    <mergeCell ref="F29:G29"/>
    <mergeCell ref="H29:I29"/>
    <mergeCell ref="J29:K29"/>
    <mergeCell ref="H28:I28"/>
    <mergeCell ref="J28:K28"/>
    <mergeCell ref="F4:G4"/>
    <mergeCell ref="N29:O29"/>
    <mergeCell ref="A18:C18"/>
    <mergeCell ref="B19:C19"/>
    <mergeCell ref="A19:A20"/>
    <mergeCell ref="B20:C20"/>
    <mergeCell ref="J27:K27"/>
    <mergeCell ref="H27:I27"/>
    <mergeCell ref="F27:G27"/>
    <mergeCell ref="A28:C28"/>
    <mergeCell ref="D28:E28"/>
    <mergeCell ref="F28:G28"/>
    <mergeCell ref="N28:O28"/>
    <mergeCell ref="L6:M6"/>
    <mergeCell ref="N27:O27"/>
    <mergeCell ref="L27:M27"/>
    <mergeCell ref="A6:C6"/>
    <mergeCell ref="D6:E6"/>
    <mergeCell ref="A14:B14"/>
    <mergeCell ref="L3:M5"/>
    <mergeCell ref="A11:B12"/>
    <mergeCell ref="A13:B13"/>
    <mergeCell ref="H11:I12"/>
    <mergeCell ref="C11:G11"/>
    <mergeCell ref="J11:O11"/>
    <mergeCell ref="H13:I13"/>
    <mergeCell ref="A3:C5"/>
    <mergeCell ref="D3:E5"/>
    <mergeCell ref="F3:K3"/>
    <mergeCell ref="J4:K4"/>
    <mergeCell ref="H14:I14"/>
    <mergeCell ref="H4:I4"/>
    <mergeCell ref="L32:M32"/>
    <mergeCell ref="N31:O31"/>
    <mergeCell ref="A31:C31"/>
    <mergeCell ref="D31:E31"/>
    <mergeCell ref="F31:G31"/>
    <mergeCell ref="H31:I31"/>
    <mergeCell ref="J31:K31"/>
    <mergeCell ref="L31:M31"/>
    <mergeCell ref="N33:O33"/>
    <mergeCell ref="A7:C7"/>
    <mergeCell ref="D7:E7"/>
    <mergeCell ref="L7:M7"/>
    <mergeCell ref="A33:C33"/>
    <mergeCell ref="D33:E33"/>
    <mergeCell ref="F33:G33"/>
    <mergeCell ref="H33:I33"/>
    <mergeCell ref="J33:K33"/>
    <mergeCell ref="L33:M33"/>
    <mergeCell ref="N32:O32"/>
    <mergeCell ref="A32:C32"/>
    <mergeCell ref="D32:E32"/>
    <mergeCell ref="F32:G32"/>
    <mergeCell ref="H32:I32"/>
    <mergeCell ref="J32:K32"/>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59999389629810485"/>
  </sheetPr>
  <dimension ref="A1:K43"/>
  <sheetViews>
    <sheetView view="pageBreakPreview" topLeftCell="A40" zoomScale="115" zoomScaleNormal="100" zoomScaleSheetLayoutView="115" workbookViewId="0">
      <selection activeCell="O25" sqref="O25:O26"/>
    </sheetView>
  </sheetViews>
  <sheetFormatPr defaultRowHeight="13.5"/>
  <cols>
    <col min="1" max="1" width="1.625" style="115" customWidth="1"/>
    <col min="2" max="2" width="20.625" style="115" customWidth="1"/>
    <col min="3" max="3" width="1.625" style="115" customWidth="1"/>
    <col min="4" max="7" width="10.625" style="383" customWidth="1"/>
    <col min="8" max="10" width="10.625" style="411" customWidth="1"/>
    <col min="11" max="11" width="10.625" style="412" customWidth="1"/>
    <col min="12" max="12" width="10.25" style="115" bestFit="1" customWidth="1"/>
    <col min="13" max="16384" width="9" style="115"/>
  </cols>
  <sheetData>
    <row r="1" spans="1:10" ht="28.5" customHeight="1"/>
    <row r="2" spans="1:10" ht="17.25" customHeight="1">
      <c r="A2" s="384" t="s">
        <v>783</v>
      </c>
      <c r="H2" s="222"/>
      <c r="I2" s="222" t="s">
        <v>828</v>
      </c>
      <c r="J2" s="222"/>
    </row>
    <row r="3" spans="1:10" s="370" customFormat="1" ht="28.5" customHeight="1">
      <c r="A3" s="1627" t="s">
        <v>786</v>
      </c>
      <c r="B3" s="1705"/>
      <c r="C3" s="1706"/>
      <c r="D3" s="777" t="s">
        <v>1099</v>
      </c>
      <c r="E3" s="777" t="s">
        <v>1172</v>
      </c>
      <c r="F3" s="777" t="s">
        <v>1171</v>
      </c>
      <c r="G3" s="777" t="s">
        <v>1188</v>
      </c>
      <c r="H3" s="553" t="s">
        <v>1281</v>
      </c>
      <c r="I3" s="801" t="s">
        <v>1285</v>
      </c>
      <c r="J3" s="412" t="s">
        <v>1530</v>
      </c>
    </row>
    <row r="4" spans="1:10" s="370" customFormat="1" ht="17.100000000000001" customHeight="1">
      <c r="A4" s="413"/>
      <c r="B4" s="414" t="s">
        <v>784</v>
      </c>
      <c r="C4" s="415"/>
      <c r="D4" s="416">
        <v>25125066</v>
      </c>
      <c r="E4" s="416">
        <v>27786401</v>
      </c>
      <c r="F4" s="416">
        <v>37252617</v>
      </c>
      <c r="G4" s="416">
        <v>31810134</v>
      </c>
      <c r="H4" s="416">
        <v>32815451</v>
      </c>
      <c r="I4" s="416">
        <f>SUM(I5:I27)</f>
        <v>32838701</v>
      </c>
      <c r="J4" s="412">
        <f>I4/$I$4</f>
        <v>1</v>
      </c>
    </row>
    <row r="5" spans="1:10" s="370" customFormat="1" ht="17.100000000000001" customHeight="1">
      <c r="A5" s="417"/>
      <c r="B5" s="418" t="s">
        <v>785</v>
      </c>
      <c r="C5" s="419"/>
      <c r="D5" s="420">
        <v>15502790</v>
      </c>
      <c r="E5" s="420">
        <v>16274197</v>
      </c>
      <c r="F5" s="420">
        <v>16042217</v>
      </c>
      <c r="G5" s="420">
        <v>15777335</v>
      </c>
      <c r="H5" s="420">
        <v>16394050</v>
      </c>
      <c r="I5" s="420">
        <v>16665714</v>
      </c>
      <c r="J5" s="412">
        <f>I5/$I$4</f>
        <v>0.50750223037141451</v>
      </c>
    </row>
    <row r="6" spans="1:10" s="370" customFormat="1" ht="17.100000000000001" customHeight="1">
      <c r="A6" s="417"/>
      <c r="B6" s="418" t="s">
        <v>787</v>
      </c>
      <c r="C6" s="419"/>
      <c r="D6" s="420">
        <v>214988</v>
      </c>
      <c r="E6" s="420">
        <v>220057</v>
      </c>
      <c r="F6" s="420">
        <v>222517</v>
      </c>
      <c r="G6" s="420">
        <v>226094</v>
      </c>
      <c r="H6" s="420">
        <v>226350</v>
      </c>
      <c r="I6" s="420">
        <v>228203</v>
      </c>
      <c r="J6" s="412">
        <f t="shared" ref="J6:J27" si="0">I6/$I$4</f>
        <v>6.9492091054393409E-3</v>
      </c>
    </row>
    <row r="7" spans="1:10" s="370" customFormat="1" ht="17.100000000000001" customHeight="1">
      <c r="A7" s="417"/>
      <c r="B7" s="418" t="s">
        <v>788</v>
      </c>
      <c r="C7" s="419"/>
      <c r="D7" s="420">
        <v>36806</v>
      </c>
      <c r="E7" s="420">
        <v>16644</v>
      </c>
      <c r="F7" s="420">
        <v>18417</v>
      </c>
      <c r="G7" s="420">
        <v>11990</v>
      </c>
      <c r="H7" s="420">
        <v>8187</v>
      </c>
      <c r="I7" s="420">
        <v>8066</v>
      </c>
      <c r="J7" s="412">
        <f t="shared" si="0"/>
        <v>2.4562481932522242E-4</v>
      </c>
    </row>
    <row r="8" spans="1:10" s="370" customFormat="1" ht="17.100000000000001" customHeight="1">
      <c r="A8" s="417"/>
      <c r="B8" s="418" t="s">
        <v>789</v>
      </c>
      <c r="C8" s="419"/>
      <c r="D8" s="420">
        <v>104900</v>
      </c>
      <c r="E8" s="420">
        <v>115693</v>
      </c>
      <c r="F8" s="420">
        <v>107927</v>
      </c>
      <c r="G8" s="420">
        <v>147184</v>
      </c>
      <c r="H8" s="420">
        <v>144042</v>
      </c>
      <c r="I8" s="420">
        <v>167705</v>
      </c>
      <c r="J8" s="412">
        <f t="shared" si="0"/>
        <v>5.1069316048768191E-3</v>
      </c>
    </row>
    <row r="9" spans="1:10" s="370" customFormat="1" ht="17.100000000000001" customHeight="1">
      <c r="A9" s="417"/>
      <c r="B9" s="418" t="s">
        <v>790</v>
      </c>
      <c r="C9" s="419"/>
      <c r="D9" s="420">
        <v>79666</v>
      </c>
      <c r="E9" s="420">
        <v>59688</v>
      </c>
      <c r="F9" s="420">
        <v>102177</v>
      </c>
      <c r="G9" s="420">
        <v>168216</v>
      </c>
      <c r="H9" s="420">
        <v>99458</v>
      </c>
      <c r="I9" s="420">
        <v>173089</v>
      </c>
      <c r="J9" s="412">
        <f t="shared" si="0"/>
        <v>5.2708844969233098E-3</v>
      </c>
    </row>
    <row r="10" spans="1:10" s="370" customFormat="1" ht="17.100000000000001" customHeight="1">
      <c r="A10" s="417"/>
      <c r="B10" s="631" t="s">
        <v>1191</v>
      </c>
      <c r="C10" s="419"/>
      <c r="D10" s="420">
        <v>0</v>
      </c>
      <c r="E10" s="420">
        <v>0</v>
      </c>
      <c r="F10" s="420">
        <v>76278</v>
      </c>
      <c r="G10" s="420">
        <v>147178</v>
      </c>
      <c r="H10" s="420">
        <v>210128</v>
      </c>
      <c r="I10" s="420">
        <v>229365</v>
      </c>
      <c r="J10" s="412">
        <f t="shared" si="0"/>
        <v>6.9845941835519013E-3</v>
      </c>
    </row>
    <row r="11" spans="1:10" s="370" customFormat="1" ht="17.100000000000001" customHeight="1">
      <c r="A11" s="417"/>
      <c r="B11" s="418" t="s">
        <v>791</v>
      </c>
      <c r="C11" s="419"/>
      <c r="D11" s="420">
        <v>1558576</v>
      </c>
      <c r="E11" s="420">
        <v>1478055</v>
      </c>
      <c r="F11" s="420">
        <v>1835618</v>
      </c>
      <c r="G11" s="420">
        <v>2024244</v>
      </c>
      <c r="H11" s="420">
        <v>2165501</v>
      </c>
      <c r="I11" s="420">
        <v>2149662</v>
      </c>
      <c r="J11" s="412">
        <f t="shared" si="0"/>
        <v>6.546123733700672E-2</v>
      </c>
    </row>
    <row r="12" spans="1:10" s="370" customFormat="1" ht="17.100000000000001" customHeight="1">
      <c r="A12" s="417"/>
      <c r="B12" s="418" t="s">
        <v>792</v>
      </c>
      <c r="C12" s="419"/>
      <c r="D12" s="420">
        <v>1748</v>
      </c>
      <c r="E12" s="420">
        <v>1730</v>
      </c>
      <c r="F12" s="420">
        <v>1637</v>
      </c>
      <c r="G12" s="420">
        <v>1873</v>
      </c>
      <c r="H12" s="420">
        <v>1830</v>
      </c>
      <c r="I12" s="420">
        <v>1788</v>
      </c>
      <c r="J12" s="412">
        <f t="shared" si="0"/>
        <v>5.4447951519154181E-5</v>
      </c>
    </row>
    <row r="13" spans="1:10" s="370" customFormat="1" ht="17.100000000000001" customHeight="1">
      <c r="A13" s="417"/>
      <c r="B13" s="577" t="s">
        <v>1176</v>
      </c>
      <c r="C13" s="419"/>
      <c r="D13" s="420">
        <v>0</v>
      </c>
      <c r="E13" s="420">
        <v>20072</v>
      </c>
      <c r="F13" s="420">
        <v>43564</v>
      </c>
      <c r="G13" s="420">
        <v>41856</v>
      </c>
      <c r="H13" s="420">
        <v>50897</v>
      </c>
      <c r="I13" s="420">
        <v>55502</v>
      </c>
      <c r="J13" s="412">
        <f t="shared" si="0"/>
        <v>1.6901399358031854E-3</v>
      </c>
    </row>
    <row r="14" spans="1:10" s="370" customFormat="1" ht="17.100000000000001" customHeight="1">
      <c r="A14" s="417"/>
      <c r="B14" s="418" t="s">
        <v>794</v>
      </c>
      <c r="C14" s="419"/>
      <c r="D14" s="420">
        <v>105887</v>
      </c>
      <c r="E14" s="420">
        <v>417715</v>
      </c>
      <c r="F14" s="420">
        <v>144423</v>
      </c>
      <c r="G14" s="420">
        <v>273421</v>
      </c>
      <c r="H14" s="420">
        <v>156459</v>
      </c>
      <c r="I14" s="420">
        <v>156377</v>
      </c>
      <c r="J14" s="412">
        <f t="shared" si="0"/>
        <v>4.7619727710910371E-3</v>
      </c>
    </row>
    <row r="15" spans="1:10" s="370" customFormat="1" ht="17.100000000000001" customHeight="1">
      <c r="A15" s="417"/>
      <c r="B15" s="418" t="s">
        <v>806</v>
      </c>
      <c r="C15" s="419"/>
      <c r="D15" s="420">
        <v>39830</v>
      </c>
      <c r="E15" s="420">
        <v>37830</v>
      </c>
      <c r="F15" s="420">
        <v>39151</v>
      </c>
      <c r="G15" s="420">
        <v>549606</v>
      </c>
      <c r="H15" s="420">
        <v>196720</v>
      </c>
      <c r="I15" s="420">
        <v>141821</v>
      </c>
      <c r="J15" s="412">
        <f t="shared" si="0"/>
        <v>4.3187152865760432E-3</v>
      </c>
    </row>
    <row r="16" spans="1:10" s="370" customFormat="1" ht="17.100000000000001" customHeight="1">
      <c r="A16" s="417"/>
      <c r="B16" s="418" t="s">
        <v>795</v>
      </c>
      <c r="C16" s="419"/>
      <c r="D16" s="420">
        <v>12078</v>
      </c>
      <c r="E16" s="420">
        <v>11651</v>
      </c>
      <c r="F16" s="420">
        <v>12763</v>
      </c>
      <c r="G16" s="420">
        <v>12019</v>
      </c>
      <c r="H16" s="420">
        <v>10825</v>
      </c>
      <c r="I16" s="420">
        <v>9702</v>
      </c>
      <c r="J16" s="412">
        <f t="shared" si="0"/>
        <v>2.9544408592775944E-4</v>
      </c>
    </row>
    <row r="17" spans="1:11" s="370" customFormat="1" ht="17.100000000000001" customHeight="1">
      <c r="A17" s="417"/>
      <c r="B17" s="418" t="s">
        <v>796</v>
      </c>
      <c r="C17" s="419"/>
      <c r="D17" s="420">
        <v>157675</v>
      </c>
      <c r="E17" s="420">
        <v>166725</v>
      </c>
      <c r="F17" s="420">
        <v>136069</v>
      </c>
      <c r="G17" s="420">
        <v>132490</v>
      </c>
      <c r="H17" s="420">
        <v>281977</v>
      </c>
      <c r="I17" s="420">
        <v>414468</v>
      </c>
      <c r="J17" s="412">
        <f t="shared" si="0"/>
        <v>1.2621327500134673E-2</v>
      </c>
    </row>
    <row r="18" spans="1:11" s="370" customFormat="1" ht="17.100000000000001" customHeight="1">
      <c r="A18" s="417"/>
      <c r="B18" s="418" t="s">
        <v>797</v>
      </c>
      <c r="C18" s="419"/>
      <c r="D18" s="420">
        <v>577435</v>
      </c>
      <c r="E18" s="420">
        <v>464592</v>
      </c>
      <c r="F18" s="420">
        <v>347781</v>
      </c>
      <c r="G18" s="420">
        <v>342332</v>
      </c>
      <c r="H18" s="420">
        <v>349353</v>
      </c>
      <c r="I18" s="420">
        <v>329737</v>
      </c>
      <c r="J18" s="412">
        <f t="shared" si="0"/>
        <v>1.0041109725990684E-2</v>
      </c>
    </row>
    <row r="19" spans="1:11" s="370" customFormat="1" ht="17.100000000000001" customHeight="1">
      <c r="A19" s="417"/>
      <c r="B19" s="418" t="s">
        <v>798</v>
      </c>
      <c r="C19" s="419"/>
      <c r="D19" s="420">
        <v>2759847</v>
      </c>
      <c r="E19" s="420">
        <v>3523424</v>
      </c>
      <c r="F19" s="420">
        <v>13574939</v>
      </c>
      <c r="G19" s="420">
        <v>6906823</v>
      </c>
      <c r="H19" s="420">
        <v>6009624</v>
      </c>
      <c r="I19" s="420">
        <v>5374778</v>
      </c>
      <c r="J19" s="412">
        <f t="shared" si="0"/>
        <v>0.16367206486030006</v>
      </c>
    </row>
    <row r="20" spans="1:11" s="370" customFormat="1" ht="17.100000000000001" customHeight="1">
      <c r="A20" s="417"/>
      <c r="B20" s="418" t="s">
        <v>799</v>
      </c>
      <c r="C20" s="419"/>
      <c r="D20" s="420">
        <v>1534807</v>
      </c>
      <c r="E20" s="420">
        <v>1984256</v>
      </c>
      <c r="F20" s="420">
        <v>2043752</v>
      </c>
      <c r="G20" s="420">
        <v>1934324</v>
      </c>
      <c r="H20" s="420">
        <v>2225883</v>
      </c>
      <c r="I20" s="420">
        <v>2162302</v>
      </c>
      <c r="J20" s="412">
        <f t="shared" si="0"/>
        <v>6.5846149030072784E-2</v>
      </c>
    </row>
    <row r="21" spans="1:11" s="370" customFormat="1" ht="17.100000000000001" customHeight="1">
      <c r="A21" s="417"/>
      <c r="B21" s="418" t="s">
        <v>800</v>
      </c>
      <c r="C21" s="419"/>
      <c r="D21" s="420">
        <v>31507</v>
      </c>
      <c r="E21" s="420">
        <v>19436</v>
      </c>
      <c r="F21" s="420">
        <v>41639</v>
      </c>
      <c r="G21" s="420">
        <v>22473</v>
      </c>
      <c r="H21" s="420">
        <v>25135</v>
      </c>
      <c r="I21" s="420">
        <v>30406</v>
      </c>
      <c r="J21" s="412">
        <f t="shared" si="0"/>
        <v>9.2591969457013544E-4</v>
      </c>
    </row>
    <row r="22" spans="1:11" s="370" customFormat="1" ht="17.100000000000001" customHeight="1">
      <c r="A22" s="417"/>
      <c r="B22" s="418" t="s">
        <v>801</v>
      </c>
      <c r="C22" s="419"/>
      <c r="D22" s="420">
        <v>45856</v>
      </c>
      <c r="E22" s="420">
        <v>72544</v>
      </c>
      <c r="F22" s="420">
        <v>99505</v>
      </c>
      <c r="G22" s="420">
        <v>356555</v>
      </c>
      <c r="H22" s="420">
        <v>531495</v>
      </c>
      <c r="I22" s="420">
        <v>609099</v>
      </c>
      <c r="J22" s="412">
        <f t="shared" si="0"/>
        <v>1.8548206276490658E-2</v>
      </c>
    </row>
    <row r="23" spans="1:11" s="370" customFormat="1" ht="17.100000000000001" customHeight="1">
      <c r="A23" s="417"/>
      <c r="B23" s="418" t="s">
        <v>802</v>
      </c>
      <c r="C23" s="419"/>
      <c r="D23" s="420">
        <v>112858</v>
      </c>
      <c r="E23" s="420">
        <v>190309</v>
      </c>
      <c r="F23" s="420">
        <v>283703</v>
      </c>
      <c r="G23" s="420">
        <v>302083</v>
      </c>
      <c r="H23" s="420">
        <v>82406</v>
      </c>
      <c r="I23" s="420">
        <v>41358</v>
      </c>
      <c r="J23" s="412">
        <f t="shared" si="0"/>
        <v>1.2594286235621806E-3</v>
      </c>
    </row>
    <row r="24" spans="1:11" s="370" customFormat="1" ht="17.100000000000001" customHeight="1">
      <c r="A24" s="417"/>
      <c r="B24" s="418" t="s">
        <v>803</v>
      </c>
      <c r="C24" s="419"/>
      <c r="D24" s="420">
        <v>1080662</v>
      </c>
      <c r="E24" s="420">
        <v>1200115</v>
      </c>
      <c r="F24" s="420">
        <v>1282183</v>
      </c>
      <c r="G24" s="420">
        <v>1377512</v>
      </c>
      <c r="H24" s="420">
        <v>2147072</v>
      </c>
      <c r="I24" s="420">
        <v>2215109</v>
      </c>
      <c r="J24" s="412">
        <f t="shared" si="0"/>
        <v>6.7454221164229361E-2</v>
      </c>
    </row>
    <row r="25" spans="1:11" s="370" customFormat="1" ht="17.100000000000001" customHeight="1">
      <c r="A25" s="417"/>
      <c r="B25" s="418" t="s">
        <v>804</v>
      </c>
      <c r="C25" s="419"/>
      <c r="D25" s="420">
        <v>909101</v>
      </c>
      <c r="E25" s="420">
        <v>1309587</v>
      </c>
      <c r="F25" s="420">
        <v>796357</v>
      </c>
      <c r="G25" s="420">
        <v>925526</v>
      </c>
      <c r="H25" s="420">
        <v>1030059</v>
      </c>
      <c r="I25" s="420">
        <v>1108250</v>
      </c>
      <c r="J25" s="412">
        <f t="shared" si="0"/>
        <v>3.3748289860795651E-2</v>
      </c>
    </row>
    <row r="26" spans="1:11" ht="17.100000000000001" customHeight="1">
      <c r="A26" s="634"/>
      <c r="B26" s="631" t="s">
        <v>805</v>
      </c>
      <c r="C26" s="635"/>
      <c r="D26" s="636">
        <v>134000</v>
      </c>
      <c r="E26" s="636">
        <v>137000</v>
      </c>
      <c r="F26" s="636">
        <v>0</v>
      </c>
      <c r="G26" s="636">
        <v>129000</v>
      </c>
      <c r="H26" s="636">
        <v>468000</v>
      </c>
      <c r="I26" s="636">
        <v>566200</v>
      </c>
      <c r="J26" s="412">
        <f t="shared" si="0"/>
        <v>1.7241851314398825E-2</v>
      </c>
      <c r="K26" s="115"/>
    </row>
    <row r="27" spans="1:11" s="370" customFormat="1" ht="17.100000000000001" customHeight="1">
      <c r="A27" s="424"/>
      <c r="B27" s="630" t="s">
        <v>793</v>
      </c>
      <c r="C27" s="425"/>
      <c r="D27" s="426">
        <v>124049</v>
      </c>
      <c r="E27" s="426">
        <v>65081</v>
      </c>
      <c r="F27" s="426">
        <v>0</v>
      </c>
      <c r="G27" s="426">
        <v>0</v>
      </c>
      <c r="H27" s="426">
        <v>0</v>
      </c>
      <c r="I27" s="426">
        <v>0</v>
      </c>
      <c r="J27" s="412">
        <f t="shared" si="0"/>
        <v>0</v>
      </c>
    </row>
    <row r="28" spans="1:11" s="404" customFormat="1" ht="21" customHeight="1">
      <c r="B28" s="402"/>
      <c r="C28" s="402"/>
      <c r="D28" s="633"/>
      <c r="E28" s="371"/>
      <c r="F28" s="371"/>
      <c r="G28" s="371"/>
      <c r="K28" s="422"/>
    </row>
    <row r="29" spans="1:11" s="404" customFormat="1" ht="21" customHeight="1">
      <c r="B29" s="402"/>
      <c r="C29" s="402"/>
      <c r="D29" s="371"/>
      <c r="E29" s="371"/>
      <c r="F29" s="371"/>
      <c r="G29" s="371"/>
      <c r="H29" s="371"/>
      <c r="I29" s="371"/>
      <c r="J29" s="371"/>
      <c r="K29" s="422"/>
    </row>
    <row r="30" spans="1:11" s="404" customFormat="1" ht="21" customHeight="1">
      <c r="B30" s="402"/>
      <c r="C30" s="402"/>
      <c r="D30" s="371"/>
      <c r="E30" s="371"/>
      <c r="F30" s="371"/>
      <c r="G30" s="371"/>
      <c r="H30" s="371"/>
      <c r="I30" s="371"/>
      <c r="J30" s="371"/>
      <c r="K30" s="422"/>
    </row>
    <row r="31" spans="1:11" s="404" customFormat="1" ht="21" customHeight="1">
      <c r="B31" s="402"/>
      <c r="C31" s="402"/>
      <c r="D31" s="371"/>
      <c r="E31" s="371"/>
      <c r="F31" s="390"/>
      <c r="G31" s="390"/>
      <c r="H31" s="390"/>
      <c r="I31" s="390"/>
      <c r="J31" s="390"/>
      <c r="K31" s="422"/>
    </row>
    <row r="32" spans="1:11" s="220" customFormat="1" ht="23.25" customHeight="1">
      <c r="D32" s="408"/>
      <c r="E32" s="408"/>
      <c r="F32" s="408"/>
      <c r="G32" s="408"/>
      <c r="H32" s="367"/>
      <c r="I32" s="367"/>
      <c r="J32" s="367"/>
      <c r="K32" s="422"/>
    </row>
    <row r="33" spans="4:11" s="220" customFormat="1" ht="21" customHeight="1">
      <c r="D33" s="408"/>
      <c r="E33" s="408"/>
      <c r="F33" s="408"/>
      <c r="G33" s="408"/>
      <c r="H33" s="367"/>
      <c r="I33" s="367"/>
      <c r="J33" s="367"/>
      <c r="K33" s="422"/>
    </row>
    <row r="34" spans="4:11" s="220" customFormat="1" ht="21" customHeight="1">
      <c r="D34" s="408"/>
      <c r="E34" s="408"/>
      <c r="F34" s="408"/>
      <c r="G34" s="408"/>
      <c r="H34" s="367"/>
      <c r="I34" s="367"/>
      <c r="J34" s="367"/>
      <c r="K34" s="422"/>
    </row>
    <row r="35" spans="4:11" s="220" customFormat="1" ht="21" customHeight="1">
      <c r="D35" s="408"/>
      <c r="E35" s="408"/>
      <c r="F35" s="408"/>
      <c r="G35" s="408"/>
      <c r="H35" s="367"/>
      <c r="I35" s="367"/>
      <c r="J35" s="367"/>
      <c r="K35" s="422"/>
    </row>
    <row r="36" spans="4:11" s="220" customFormat="1" ht="21" customHeight="1">
      <c r="D36" s="408"/>
      <c r="E36" s="408"/>
      <c r="F36" s="408"/>
      <c r="G36" s="408"/>
      <c r="H36" s="367"/>
      <c r="I36" s="367"/>
      <c r="J36" s="367"/>
      <c r="K36" s="422"/>
    </row>
    <row r="37" spans="4:11" s="220" customFormat="1" ht="21" customHeight="1">
      <c r="D37" s="408"/>
      <c r="E37" s="408"/>
      <c r="F37" s="408"/>
      <c r="G37" s="408"/>
      <c r="H37" s="367"/>
      <c r="I37" s="367"/>
      <c r="J37" s="367"/>
      <c r="K37" s="422"/>
    </row>
    <row r="38" spans="4:11" s="220" customFormat="1" ht="21" customHeight="1">
      <c r="D38" s="408"/>
      <c r="E38" s="408"/>
      <c r="F38" s="408"/>
      <c r="G38" s="408"/>
      <c r="H38" s="367"/>
      <c r="I38" s="367"/>
      <c r="J38" s="367"/>
      <c r="K38" s="422"/>
    </row>
    <row r="39" spans="4:11" s="220" customFormat="1" ht="21" customHeight="1">
      <c r="D39" s="408"/>
      <c r="E39" s="408"/>
      <c r="F39" s="408"/>
      <c r="G39" s="408"/>
      <c r="H39" s="367"/>
      <c r="I39" s="367"/>
      <c r="J39" s="367"/>
      <c r="K39" s="422"/>
    </row>
    <row r="40" spans="4:11" s="220" customFormat="1" ht="21" customHeight="1">
      <c r="D40" s="408"/>
      <c r="E40" s="408"/>
      <c r="F40" s="408"/>
      <c r="G40" s="408"/>
      <c r="H40" s="367"/>
      <c r="I40" s="367"/>
      <c r="J40" s="367"/>
      <c r="K40" s="422"/>
    </row>
    <row r="41" spans="4:11" ht="21" customHeight="1"/>
    <row r="42" spans="4:11" ht="18.75" customHeight="1"/>
    <row r="43" spans="4:11" ht="21" customHeight="1">
      <c r="H43" s="423"/>
      <c r="I43" s="423" t="s">
        <v>1174</v>
      </c>
      <c r="J43" s="423"/>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59999389629810485"/>
  </sheetPr>
  <dimension ref="A1:J32"/>
  <sheetViews>
    <sheetView view="pageBreakPreview" topLeftCell="A2" zoomScale="115" zoomScaleNormal="100" zoomScaleSheetLayoutView="115" workbookViewId="0">
      <selection activeCell="O25" sqref="O25:O26"/>
    </sheetView>
  </sheetViews>
  <sheetFormatPr defaultRowHeight="13.5"/>
  <cols>
    <col min="1" max="1" width="1.625" style="115" customWidth="1"/>
    <col min="2" max="2" width="20.625" style="115" customWidth="1"/>
    <col min="3" max="3" width="1.625" style="115" customWidth="1"/>
    <col min="4" max="7" width="10.625" style="383" customWidth="1"/>
    <col min="8" max="9" width="10.625" style="411" customWidth="1"/>
    <col min="10" max="10" width="10.625" style="115" customWidth="1"/>
    <col min="11" max="12" width="9" style="115"/>
    <col min="13" max="13" width="10.25" style="115" bestFit="1" customWidth="1"/>
    <col min="14" max="16384" width="9" style="115"/>
  </cols>
  <sheetData>
    <row r="1" spans="1:10" ht="28.5" customHeight="1"/>
    <row r="2" spans="1:10" ht="17.25" customHeight="1">
      <c r="A2" s="384" t="s">
        <v>807</v>
      </c>
      <c r="H2" s="222"/>
      <c r="I2" s="222" t="s">
        <v>828</v>
      </c>
    </row>
    <row r="3" spans="1:10" s="370" customFormat="1" ht="31.5" customHeight="1">
      <c r="A3" s="1627" t="s">
        <v>786</v>
      </c>
      <c r="B3" s="1705"/>
      <c r="C3" s="1706"/>
      <c r="D3" s="801" t="s">
        <v>1099</v>
      </c>
      <c r="E3" s="801" t="s">
        <v>1172</v>
      </c>
      <c r="F3" s="801" t="s">
        <v>1171</v>
      </c>
      <c r="G3" s="801" t="s">
        <v>1188</v>
      </c>
      <c r="H3" s="801" t="s">
        <v>1281</v>
      </c>
      <c r="I3" s="801" t="s">
        <v>1285</v>
      </c>
      <c r="J3" s="370" t="s">
        <v>1493</v>
      </c>
    </row>
    <row r="4" spans="1:10" s="370" customFormat="1" ht="18" customHeight="1">
      <c r="A4" s="413"/>
      <c r="B4" s="414" t="s">
        <v>784</v>
      </c>
      <c r="C4" s="415"/>
      <c r="D4" s="416">
        <v>23924952</v>
      </c>
      <c r="E4" s="416">
        <v>26504217</v>
      </c>
      <c r="F4" s="416">
        <v>35875105</v>
      </c>
      <c r="G4" s="416">
        <v>29663062</v>
      </c>
      <c r="H4" s="416">
        <v>30600343</v>
      </c>
      <c r="I4" s="416">
        <f>SUM(I5:I17)</f>
        <v>30919526</v>
      </c>
      <c r="J4" s="412">
        <f>I4/$I$4</f>
        <v>1</v>
      </c>
    </row>
    <row r="5" spans="1:10" s="370" customFormat="1" ht="18" customHeight="1">
      <c r="A5" s="417"/>
      <c r="B5" s="418" t="s">
        <v>808</v>
      </c>
      <c r="C5" s="419"/>
      <c r="D5" s="420">
        <v>252210</v>
      </c>
      <c r="E5" s="420">
        <v>244619</v>
      </c>
      <c r="F5" s="420">
        <v>246605</v>
      </c>
      <c r="G5" s="420">
        <v>253753</v>
      </c>
      <c r="H5" s="420">
        <v>257763</v>
      </c>
      <c r="I5" s="420">
        <v>249030</v>
      </c>
      <c r="J5" s="412">
        <f>I5/$I$4</f>
        <v>8.0541338182221808E-3</v>
      </c>
    </row>
    <row r="6" spans="1:10" s="370" customFormat="1" ht="18" customHeight="1">
      <c r="A6" s="417"/>
      <c r="B6" s="418" t="s">
        <v>809</v>
      </c>
      <c r="C6" s="419"/>
      <c r="D6" s="420">
        <v>2724932</v>
      </c>
      <c r="E6" s="420">
        <v>3538795</v>
      </c>
      <c r="F6" s="420">
        <v>12397992</v>
      </c>
      <c r="G6" s="420">
        <v>3951165</v>
      </c>
      <c r="H6" s="420">
        <v>3800818</v>
      </c>
      <c r="I6" s="420">
        <v>4281872</v>
      </c>
      <c r="J6" s="412">
        <f t="shared" ref="J6:J17" si="0">I6/$I$4</f>
        <v>0.13848439979319216</v>
      </c>
    </row>
    <row r="7" spans="1:10" s="370" customFormat="1" ht="18" customHeight="1">
      <c r="A7" s="417"/>
      <c r="B7" s="418" t="s">
        <v>810</v>
      </c>
      <c r="C7" s="419"/>
      <c r="D7" s="420">
        <v>10573627</v>
      </c>
      <c r="E7" s="420">
        <v>12148693</v>
      </c>
      <c r="F7" s="420">
        <v>12505804</v>
      </c>
      <c r="G7" s="420">
        <v>14506620</v>
      </c>
      <c r="H7" s="420">
        <v>14211493</v>
      </c>
      <c r="I7" s="420">
        <v>14013118</v>
      </c>
      <c r="J7" s="412">
        <f t="shared" si="0"/>
        <v>0.45321257512162377</v>
      </c>
    </row>
    <row r="8" spans="1:10" s="370" customFormat="1" ht="18" customHeight="1">
      <c r="A8" s="417"/>
      <c r="B8" s="418" t="s">
        <v>811</v>
      </c>
      <c r="C8" s="419"/>
      <c r="D8" s="420">
        <v>1932820</v>
      </c>
      <c r="E8" s="420">
        <v>2318004</v>
      </c>
      <c r="F8" s="420">
        <v>2238462</v>
      </c>
      <c r="G8" s="420">
        <v>3062849</v>
      </c>
      <c r="H8" s="420">
        <v>3107306</v>
      </c>
      <c r="I8" s="420">
        <v>3435792</v>
      </c>
      <c r="J8" s="412">
        <f>I8/$I$4</f>
        <v>0.11112046154911948</v>
      </c>
    </row>
    <row r="9" spans="1:10" s="370" customFormat="1" ht="18" customHeight="1">
      <c r="A9" s="417"/>
      <c r="B9" s="631" t="s">
        <v>1192</v>
      </c>
      <c r="C9" s="419"/>
      <c r="D9" s="420">
        <v>0</v>
      </c>
      <c r="E9" s="420">
        <v>0</v>
      </c>
      <c r="F9" s="420">
        <v>3553</v>
      </c>
      <c r="G9" s="420">
        <v>3721</v>
      </c>
      <c r="H9" s="420">
        <v>4825</v>
      </c>
      <c r="I9" s="420">
        <v>3772</v>
      </c>
      <c r="J9" s="412">
        <f>I9/$I$4</f>
        <v>1.2199410818911001E-4</v>
      </c>
    </row>
    <row r="10" spans="1:10" s="370" customFormat="1" ht="18" customHeight="1">
      <c r="A10" s="417"/>
      <c r="B10" s="418" t="s">
        <v>812</v>
      </c>
      <c r="C10" s="419"/>
      <c r="D10" s="420">
        <v>150276</v>
      </c>
      <c r="E10" s="420">
        <v>142121</v>
      </c>
      <c r="F10" s="420">
        <v>142376</v>
      </c>
      <c r="G10" s="420">
        <v>116972</v>
      </c>
      <c r="H10" s="420">
        <v>130598</v>
      </c>
      <c r="I10" s="420">
        <v>129828</v>
      </c>
      <c r="J10" s="412">
        <f t="shared" si="0"/>
        <v>4.1989000736945324E-3</v>
      </c>
    </row>
    <row r="11" spans="1:10" s="370" customFormat="1" ht="18" customHeight="1">
      <c r="A11" s="417"/>
      <c r="B11" s="418" t="s">
        <v>813</v>
      </c>
      <c r="C11" s="419"/>
      <c r="D11" s="420">
        <v>217631</v>
      </c>
      <c r="E11" s="420">
        <v>310344</v>
      </c>
      <c r="F11" s="420">
        <v>518438</v>
      </c>
      <c r="G11" s="420">
        <v>404670</v>
      </c>
      <c r="H11" s="420">
        <v>340076</v>
      </c>
      <c r="I11" s="420">
        <v>364075</v>
      </c>
      <c r="J11" s="412">
        <f t="shared" si="0"/>
        <v>1.1774921775967716E-2</v>
      </c>
    </row>
    <row r="12" spans="1:10" s="370" customFormat="1" ht="18" customHeight="1">
      <c r="A12" s="417"/>
      <c r="B12" s="418" t="s">
        <v>814</v>
      </c>
      <c r="C12" s="419"/>
      <c r="D12" s="420">
        <v>2486823</v>
      </c>
      <c r="E12" s="420">
        <v>2594500</v>
      </c>
      <c r="F12" s="420">
        <v>2261730</v>
      </c>
      <c r="G12" s="420">
        <v>2108485</v>
      </c>
      <c r="H12" s="420">
        <v>2843633</v>
      </c>
      <c r="I12" s="420">
        <v>2429322</v>
      </c>
      <c r="J12" s="412">
        <f t="shared" si="0"/>
        <v>7.8569186345224057E-2</v>
      </c>
    </row>
    <row r="13" spans="1:10" s="370" customFormat="1" ht="18" customHeight="1">
      <c r="A13" s="417"/>
      <c r="B13" s="418" t="s">
        <v>815</v>
      </c>
      <c r="C13" s="419"/>
      <c r="D13" s="420">
        <v>913466</v>
      </c>
      <c r="E13" s="420">
        <v>902919</v>
      </c>
      <c r="F13" s="420">
        <v>906182</v>
      </c>
      <c r="G13" s="420">
        <v>925513</v>
      </c>
      <c r="H13" s="420">
        <v>1043041</v>
      </c>
      <c r="I13" s="420">
        <v>1000819</v>
      </c>
      <c r="J13" s="412">
        <f t="shared" si="0"/>
        <v>3.2368510435768001E-2</v>
      </c>
    </row>
    <row r="14" spans="1:10" s="370" customFormat="1" ht="18" customHeight="1">
      <c r="A14" s="417"/>
      <c r="B14" s="418" t="s">
        <v>816</v>
      </c>
      <c r="C14" s="419"/>
      <c r="D14" s="420">
        <v>3441018</v>
      </c>
      <c r="E14" s="420">
        <v>3105809</v>
      </c>
      <c r="F14" s="420">
        <v>3482584</v>
      </c>
      <c r="G14" s="420">
        <v>3185461</v>
      </c>
      <c r="H14" s="420">
        <v>3845004</v>
      </c>
      <c r="I14" s="420">
        <v>4024337</v>
      </c>
      <c r="J14" s="412">
        <f t="shared" si="0"/>
        <v>0.13015519707514275</v>
      </c>
    </row>
    <row r="15" spans="1:10" s="370" customFormat="1" ht="18" customHeight="1">
      <c r="A15" s="417"/>
      <c r="B15" s="418" t="s">
        <v>817</v>
      </c>
      <c r="C15" s="419"/>
      <c r="D15" s="420">
        <v>0</v>
      </c>
      <c r="E15" s="420">
        <v>0</v>
      </c>
      <c r="F15" s="420">
        <v>0</v>
      </c>
      <c r="G15" s="420">
        <v>0</v>
      </c>
      <c r="H15" s="420">
        <v>0</v>
      </c>
      <c r="I15" s="420">
        <v>0</v>
      </c>
      <c r="J15" s="412">
        <f t="shared" si="0"/>
        <v>0</v>
      </c>
    </row>
    <row r="16" spans="1:10" s="370" customFormat="1" ht="18" customHeight="1">
      <c r="A16" s="417"/>
      <c r="B16" s="418" t="s">
        <v>818</v>
      </c>
      <c r="C16" s="419"/>
      <c r="D16" s="420">
        <v>1229428</v>
      </c>
      <c r="E16" s="420">
        <v>1192589</v>
      </c>
      <c r="F16" s="420">
        <v>1167574</v>
      </c>
      <c r="G16" s="420">
        <v>1139418</v>
      </c>
      <c r="H16" s="420">
        <v>1014536</v>
      </c>
      <c r="I16" s="420">
        <v>982532</v>
      </c>
      <c r="J16" s="412">
        <f t="shared" si="0"/>
        <v>3.1777071873611513E-2</v>
      </c>
    </row>
    <row r="17" spans="1:10" s="370" customFormat="1" ht="18" customHeight="1">
      <c r="A17" s="424"/>
      <c r="B17" s="421" t="s">
        <v>819</v>
      </c>
      <c r="C17" s="425"/>
      <c r="D17" s="426">
        <v>2721</v>
      </c>
      <c r="E17" s="426">
        <v>2514</v>
      </c>
      <c r="F17" s="426">
        <v>3803</v>
      </c>
      <c r="G17" s="426">
        <v>4436</v>
      </c>
      <c r="H17" s="426">
        <v>1249</v>
      </c>
      <c r="I17" s="426">
        <v>5029</v>
      </c>
      <c r="J17" s="412">
        <f t="shared" si="0"/>
        <v>1.6264803024470685E-4</v>
      </c>
    </row>
    <row r="18" spans="1:10" s="404" customFormat="1" ht="21" customHeight="1">
      <c r="B18" s="402"/>
      <c r="C18" s="402"/>
      <c r="D18" s="371"/>
      <c r="E18" s="371"/>
      <c r="F18" s="371"/>
      <c r="G18" s="371"/>
    </row>
    <row r="19" spans="1:10" s="404" customFormat="1" ht="21" customHeight="1">
      <c r="B19" s="402"/>
      <c r="C19" s="402"/>
      <c r="D19" s="371"/>
      <c r="E19" s="371"/>
      <c r="F19" s="371"/>
      <c r="G19" s="371"/>
      <c r="H19" s="371"/>
      <c r="I19" s="371"/>
    </row>
    <row r="20" spans="1:10" s="404" customFormat="1" ht="21" customHeight="1">
      <c r="B20" s="402"/>
      <c r="C20" s="402"/>
      <c r="D20" s="371"/>
      <c r="E20" s="371"/>
      <c r="F20" s="390"/>
      <c r="G20" s="390"/>
      <c r="H20" s="390"/>
      <c r="I20" s="390"/>
    </row>
    <row r="21" spans="1:10" s="220" customFormat="1" ht="23.25" customHeight="1">
      <c r="D21" s="408"/>
      <c r="E21" s="408"/>
      <c r="F21" s="408"/>
      <c r="G21" s="408"/>
      <c r="H21" s="367"/>
      <c r="I21" s="367"/>
    </row>
    <row r="22" spans="1:10" s="220" customFormat="1" ht="21" customHeight="1">
      <c r="D22" s="408"/>
      <c r="E22" s="408"/>
      <c r="F22" s="408"/>
      <c r="G22" s="408"/>
      <c r="H22" s="367"/>
      <c r="I22" s="367"/>
    </row>
    <row r="23" spans="1:10" s="220" customFormat="1" ht="21" customHeight="1">
      <c r="D23" s="408"/>
      <c r="E23" s="408"/>
      <c r="F23" s="408"/>
      <c r="G23" s="408"/>
      <c r="H23" s="367"/>
      <c r="I23" s="367"/>
    </row>
    <row r="24" spans="1:10" s="220" customFormat="1" ht="21" customHeight="1">
      <c r="D24" s="408"/>
      <c r="E24" s="408"/>
      <c r="F24" s="408"/>
      <c r="G24" s="408"/>
      <c r="H24" s="367"/>
      <c r="I24" s="367"/>
    </row>
    <row r="25" spans="1:10" s="220" customFormat="1" ht="21" customHeight="1">
      <c r="D25" s="408"/>
      <c r="E25" s="408"/>
      <c r="F25" s="408"/>
      <c r="G25" s="408"/>
      <c r="H25" s="367"/>
      <c r="I25" s="367"/>
    </row>
    <row r="26" spans="1:10" s="220" customFormat="1" ht="21" customHeight="1">
      <c r="D26" s="408"/>
      <c r="E26" s="408"/>
      <c r="F26" s="408"/>
      <c r="G26" s="408"/>
      <c r="H26" s="367"/>
      <c r="I26" s="367"/>
    </row>
    <row r="27" spans="1:10" s="220" customFormat="1" ht="21" customHeight="1">
      <c r="D27" s="408"/>
      <c r="E27" s="408"/>
      <c r="F27" s="408"/>
      <c r="G27" s="408"/>
      <c r="H27" s="367"/>
      <c r="I27" s="367"/>
    </row>
    <row r="28" spans="1:10" s="220" customFormat="1" ht="21" customHeight="1">
      <c r="D28" s="408"/>
      <c r="E28" s="408"/>
      <c r="F28" s="408"/>
      <c r="G28" s="408"/>
      <c r="H28" s="367"/>
      <c r="I28" s="367"/>
    </row>
    <row r="29" spans="1:10" s="220" customFormat="1" ht="21" customHeight="1">
      <c r="D29" s="408"/>
      <c r="E29" s="408"/>
      <c r="F29" s="408"/>
      <c r="G29" s="408"/>
      <c r="H29" s="367"/>
      <c r="I29" s="367"/>
    </row>
    <row r="30" spans="1:10" ht="21" customHeight="1"/>
    <row r="32" spans="1:10" ht="21" customHeight="1">
      <c r="H32" s="423"/>
      <c r="I32" s="423" t="s">
        <v>1175</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59999389629810485"/>
  </sheetPr>
  <dimension ref="A1:J43"/>
  <sheetViews>
    <sheetView view="pageBreakPreview" topLeftCell="A16" zoomScale="115" zoomScaleNormal="100" zoomScaleSheetLayoutView="115" workbookViewId="0">
      <selection activeCell="O25" sqref="O25:O26"/>
    </sheetView>
  </sheetViews>
  <sheetFormatPr defaultRowHeight="13.5"/>
  <cols>
    <col min="1" max="2" width="1.625" style="115" customWidth="1"/>
    <col min="3" max="3" width="19.125" style="115" customWidth="1"/>
    <col min="4" max="4" width="1.625" style="115" customWidth="1"/>
    <col min="5" max="8" width="10.625" style="383" customWidth="1"/>
    <col min="9" max="10" width="10.625" style="411" customWidth="1"/>
    <col min="11" max="11" width="10.625" style="115" customWidth="1"/>
    <col min="12" max="12" width="9" style="115"/>
    <col min="13" max="13" width="10.25" style="115" bestFit="1" customWidth="1"/>
    <col min="14" max="16384" width="9" style="115"/>
  </cols>
  <sheetData>
    <row r="1" spans="1:10" ht="28.5" customHeight="1"/>
    <row r="2" spans="1:10" ht="17.25" customHeight="1">
      <c r="A2" s="384" t="s">
        <v>911</v>
      </c>
      <c r="B2" s="384"/>
      <c r="I2" s="222"/>
      <c r="J2" s="222" t="s">
        <v>828</v>
      </c>
    </row>
    <row r="3" spans="1:10" s="370" customFormat="1" ht="31.5" customHeight="1">
      <c r="A3" s="1627" t="s">
        <v>786</v>
      </c>
      <c r="B3" s="1628"/>
      <c r="C3" s="1705"/>
      <c r="D3" s="1706"/>
      <c r="E3" s="777" t="s">
        <v>1099</v>
      </c>
      <c r="F3" s="777" t="s">
        <v>1172</v>
      </c>
      <c r="G3" s="777" t="s">
        <v>1171</v>
      </c>
      <c r="H3" s="777" t="s">
        <v>1188</v>
      </c>
      <c r="I3" s="777" t="s">
        <v>1281</v>
      </c>
      <c r="J3" s="801" t="s">
        <v>1285</v>
      </c>
    </row>
    <row r="4" spans="1:10" s="370" customFormat="1" ht="18" customHeight="1">
      <c r="A4" s="413"/>
      <c r="B4" s="1712" t="s">
        <v>784</v>
      </c>
      <c r="C4" s="1712"/>
      <c r="D4" s="415"/>
      <c r="E4" s="416">
        <v>16089782</v>
      </c>
      <c r="F4" s="416">
        <v>16026785</v>
      </c>
      <c r="G4" s="416">
        <v>14077172</v>
      </c>
      <c r="H4" s="416">
        <v>14497164</v>
      </c>
      <c r="I4" s="416">
        <v>14057888</v>
      </c>
      <c r="J4" s="416">
        <v>14485219</v>
      </c>
    </row>
    <row r="5" spans="1:10" s="370" customFormat="1" ht="18" customHeight="1">
      <c r="A5" s="417"/>
      <c r="B5" s="1711" t="s">
        <v>820</v>
      </c>
      <c r="C5" s="1711"/>
      <c r="D5" s="419"/>
      <c r="E5" s="420">
        <v>6967383</v>
      </c>
      <c r="F5" s="420">
        <v>6615802</v>
      </c>
      <c r="G5" s="420">
        <v>6518365</v>
      </c>
      <c r="H5" s="420">
        <v>6745072</v>
      </c>
      <c r="I5" s="420">
        <v>6472170</v>
      </c>
      <c r="J5" s="420">
        <v>6554483</v>
      </c>
    </row>
    <row r="6" spans="1:10" s="370" customFormat="1" ht="18" customHeight="1">
      <c r="A6" s="417"/>
      <c r="B6" s="1711" t="s">
        <v>821</v>
      </c>
      <c r="C6" s="1711"/>
      <c r="D6" s="419"/>
      <c r="E6" s="420">
        <v>1841716</v>
      </c>
      <c r="F6" s="420">
        <v>1936368</v>
      </c>
      <c r="G6" s="420">
        <v>2168394</v>
      </c>
      <c r="H6" s="420">
        <v>2157372</v>
      </c>
      <c r="I6" s="420">
        <v>2132890</v>
      </c>
      <c r="J6" s="420">
        <v>2198458</v>
      </c>
    </row>
    <row r="7" spans="1:10" s="370" customFormat="1" ht="18" customHeight="1">
      <c r="A7" s="417"/>
      <c r="B7" s="1711" t="s">
        <v>822</v>
      </c>
      <c r="C7" s="1711"/>
      <c r="D7" s="419"/>
      <c r="E7" s="420">
        <v>4854156</v>
      </c>
      <c r="F7" s="420">
        <v>5032403</v>
      </c>
      <c r="G7" s="420">
        <v>5287288</v>
      </c>
      <c r="H7" s="420">
        <v>5497769</v>
      </c>
      <c r="I7" s="420">
        <v>5356351</v>
      </c>
      <c r="J7" s="420">
        <v>5629897</v>
      </c>
    </row>
    <row r="8" spans="1:10" s="370" customFormat="1" ht="18" customHeight="1">
      <c r="A8" s="424"/>
      <c r="B8" s="1710" t="s">
        <v>823</v>
      </c>
      <c r="C8" s="1711"/>
      <c r="D8" s="419"/>
      <c r="E8" s="420">
        <v>2332179</v>
      </c>
      <c r="F8" s="420">
        <v>2330539</v>
      </c>
      <c r="G8" s="420" t="s">
        <v>930</v>
      </c>
      <c r="H8" s="420" t="s">
        <v>930</v>
      </c>
      <c r="I8" s="637" t="s">
        <v>930</v>
      </c>
      <c r="J8" s="637" t="s">
        <v>330</v>
      </c>
    </row>
    <row r="9" spans="1:10" s="370" customFormat="1" ht="18" customHeight="1">
      <c r="A9" s="1707" t="s">
        <v>1040</v>
      </c>
      <c r="B9" s="1708"/>
      <c r="C9" s="427" t="s">
        <v>824</v>
      </c>
      <c r="D9" s="419"/>
      <c r="E9" s="420">
        <v>10806</v>
      </c>
      <c r="F9" s="420">
        <v>9853</v>
      </c>
      <c r="G9" s="420">
        <v>11127</v>
      </c>
      <c r="H9" s="420">
        <v>12490</v>
      </c>
      <c r="I9" s="420">
        <v>12493</v>
      </c>
      <c r="J9" s="420">
        <v>12625</v>
      </c>
    </row>
    <row r="10" spans="1:10" s="370" customFormat="1" ht="18" customHeight="1">
      <c r="A10" s="1707"/>
      <c r="B10" s="1708"/>
      <c r="C10" s="427" t="s">
        <v>825</v>
      </c>
      <c r="D10" s="419"/>
      <c r="E10" s="420">
        <v>9901</v>
      </c>
      <c r="F10" s="420">
        <v>8741</v>
      </c>
      <c r="G10" s="420">
        <v>10243</v>
      </c>
      <c r="H10" s="420">
        <v>13371</v>
      </c>
      <c r="I10" s="420">
        <v>15573</v>
      </c>
      <c r="J10" s="420">
        <v>15773</v>
      </c>
    </row>
    <row r="11" spans="1:10" s="370" customFormat="1" ht="18" customHeight="1">
      <c r="A11" s="1707"/>
      <c r="B11" s="1708"/>
      <c r="C11" s="427" t="s">
        <v>826</v>
      </c>
      <c r="D11" s="419"/>
      <c r="E11" s="420">
        <v>65604</v>
      </c>
      <c r="F11" s="420">
        <v>78986</v>
      </c>
      <c r="G11" s="420">
        <v>81754</v>
      </c>
      <c r="H11" s="420">
        <v>71090</v>
      </c>
      <c r="I11" s="420">
        <v>68412</v>
      </c>
      <c r="J11" s="420">
        <v>73982</v>
      </c>
    </row>
    <row r="12" spans="1:10" s="370" customFormat="1" ht="18" customHeight="1">
      <c r="A12" s="428"/>
      <c r="B12" s="1709" t="s">
        <v>827</v>
      </c>
      <c r="C12" s="1709"/>
      <c r="D12" s="551"/>
      <c r="E12" s="552">
        <v>8037</v>
      </c>
      <c r="F12" s="552">
        <v>14093</v>
      </c>
      <c r="G12" s="552" t="s">
        <v>930</v>
      </c>
      <c r="H12" s="552" t="s">
        <v>930</v>
      </c>
      <c r="I12" s="638" t="s">
        <v>930</v>
      </c>
      <c r="J12" s="638" t="s">
        <v>1193</v>
      </c>
    </row>
    <row r="13" spans="1:10" s="404" customFormat="1" ht="21" customHeight="1">
      <c r="C13" s="402"/>
      <c r="D13" s="402"/>
      <c r="E13" s="371"/>
      <c r="F13" s="371"/>
      <c r="G13" s="371"/>
      <c r="H13" s="371"/>
      <c r="I13" s="222"/>
      <c r="J13" s="222" t="s">
        <v>1175</v>
      </c>
    </row>
    <row r="14" spans="1:10" s="404" customFormat="1" ht="21" customHeight="1">
      <c r="C14" s="402"/>
      <c r="D14" s="402"/>
      <c r="E14" s="371"/>
      <c r="F14" s="371"/>
      <c r="G14" s="371"/>
      <c r="H14" s="371"/>
      <c r="I14" s="222"/>
      <c r="J14" s="222"/>
    </row>
    <row r="15" spans="1:10" s="404" customFormat="1" ht="21" customHeight="1">
      <c r="C15" s="402"/>
      <c r="D15" s="402"/>
      <c r="E15" s="371"/>
      <c r="F15" s="371"/>
      <c r="G15" s="371"/>
      <c r="H15" s="371"/>
      <c r="I15" s="222"/>
      <c r="J15" s="222"/>
    </row>
    <row r="16" spans="1:10" s="404" customFormat="1" ht="21" customHeight="1">
      <c r="C16" s="402"/>
      <c r="D16" s="402"/>
      <c r="E16" s="371"/>
      <c r="F16" s="371"/>
      <c r="G16" s="371"/>
      <c r="H16" s="371"/>
      <c r="I16" s="222"/>
      <c r="J16" s="222"/>
    </row>
    <row r="17" spans="1:10" s="404" customFormat="1" ht="21" customHeight="1">
      <c r="C17" s="402"/>
      <c r="D17" s="402"/>
      <c r="E17" s="371"/>
      <c r="F17" s="371"/>
      <c r="G17" s="371"/>
      <c r="H17" s="371"/>
      <c r="I17" s="371"/>
      <c r="J17" s="371"/>
    </row>
    <row r="18" spans="1:10" ht="17.25" customHeight="1">
      <c r="A18" s="384" t="s">
        <v>829</v>
      </c>
      <c r="B18" s="384"/>
      <c r="I18" s="222"/>
      <c r="J18" s="222" t="s">
        <v>828</v>
      </c>
    </row>
    <row r="19" spans="1:10" s="370" customFormat="1" ht="31.5" customHeight="1">
      <c r="A19" s="1627" t="s">
        <v>786</v>
      </c>
      <c r="B19" s="1628"/>
      <c r="C19" s="1705"/>
      <c r="D19" s="1706"/>
      <c r="E19" s="799" t="s">
        <v>1099</v>
      </c>
      <c r="F19" s="799" t="s">
        <v>1172</v>
      </c>
      <c r="G19" s="799" t="s">
        <v>1171</v>
      </c>
      <c r="H19" s="799" t="s">
        <v>1188</v>
      </c>
      <c r="I19" s="799" t="s">
        <v>1281</v>
      </c>
      <c r="J19" s="801" t="s">
        <v>1531</v>
      </c>
    </row>
    <row r="20" spans="1:10" s="370" customFormat="1" ht="18" customHeight="1">
      <c r="A20" s="413"/>
      <c r="B20" s="1712" t="s">
        <v>784</v>
      </c>
      <c r="C20" s="1712"/>
      <c r="D20" s="415"/>
      <c r="E20" s="416">
        <v>15667309</v>
      </c>
      <c r="F20" s="416">
        <v>15449768</v>
      </c>
      <c r="G20" s="416">
        <v>13457763</v>
      </c>
      <c r="H20" s="416">
        <v>14115563</v>
      </c>
      <c r="I20" s="416">
        <v>13876633</v>
      </c>
      <c r="J20" s="416">
        <v>14202278</v>
      </c>
    </row>
    <row r="21" spans="1:10" s="370" customFormat="1" ht="18" customHeight="1">
      <c r="A21" s="417"/>
      <c r="B21" s="1711" t="s">
        <v>820</v>
      </c>
      <c r="C21" s="1711"/>
      <c r="D21" s="419"/>
      <c r="E21" s="420">
        <v>6845735</v>
      </c>
      <c r="F21" s="420">
        <v>6492657</v>
      </c>
      <c r="G21" s="420">
        <v>6377187</v>
      </c>
      <c r="H21" s="420">
        <v>6578859</v>
      </c>
      <c r="I21" s="420">
        <v>6372601</v>
      </c>
      <c r="J21" s="420">
        <v>6482994</v>
      </c>
    </row>
    <row r="22" spans="1:10" s="370" customFormat="1" ht="18" customHeight="1">
      <c r="A22" s="417"/>
      <c r="B22" s="1711" t="s">
        <v>821</v>
      </c>
      <c r="C22" s="1711"/>
      <c r="D22" s="419"/>
      <c r="E22" s="420">
        <v>1836255</v>
      </c>
      <c r="F22" s="420">
        <v>1936209</v>
      </c>
      <c r="G22" s="420">
        <v>2160421</v>
      </c>
      <c r="H22" s="420">
        <v>2145846</v>
      </c>
      <c r="I22" s="420">
        <v>2122775</v>
      </c>
      <c r="J22" s="420">
        <v>2190024</v>
      </c>
    </row>
    <row r="23" spans="1:10" s="370" customFormat="1" ht="18" customHeight="1">
      <c r="A23" s="417"/>
      <c r="B23" s="1711" t="s">
        <v>822</v>
      </c>
      <c r="C23" s="1711"/>
      <c r="D23" s="419"/>
      <c r="E23" s="420">
        <v>4676518</v>
      </c>
      <c r="F23" s="420">
        <v>4737774</v>
      </c>
      <c r="G23" s="420">
        <v>4832955</v>
      </c>
      <c r="H23" s="420">
        <v>5309660</v>
      </c>
      <c r="I23" s="420">
        <v>5297677</v>
      </c>
      <c r="J23" s="420">
        <v>5440153</v>
      </c>
    </row>
    <row r="24" spans="1:10" s="370" customFormat="1" ht="18" customHeight="1">
      <c r="A24" s="424"/>
      <c r="B24" s="1710" t="s">
        <v>823</v>
      </c>
      <c r="C24" s="1711"/>
      <c r="D24" s="419"/>
      <c r="E24" s="420">
        <v>2229064</v>
      </c>
      <c r="F24" s="420">
        <v>2191966</v>
      </c>
      <c r="G24" s="420" t="s">
        <v>930</v>
      </c>
      <c r="H24" s="637" t="s">
        <v>930</v>
      </c>
      <c r="I24" s="637" t="s">
        <v>930</v>
      </c>
      <c r="J24" s="637" t="s">
        <v>330</v>
      </c>
    </row>
    <row r="25" spans="1:10" s="370" customFormat="1" ht="18" customHeight="1">
      <c r="A25" s="1707" t="s">
        <v>1040</v>
      </c>
      <c r="B25" s="1708"/>
      <c r="C25" s="427" t="s">
        <v>824</v>
      </c>
      <c r="D25" s="419"/>
      <c r="E25" s="420">
        <v>8000</v>
      </c>
      <c r="F25" s="420">
        <v>7742</v>
      </c>
      <c r="G25" s="420">
        <v>8375</v>
      </c>
      <c r="H25" s="420">
        <v>9100</v>
      </c>
      <c r="I25" s="420">
        <v>9401</v>
      </c>
      <c r="J25" s="420">
        <v>10010</v>
      </c>
    </row>
    <row r="26" spans="1:10" s="370" customFormat="1" ht="18" customHeight="1">
      <c r="A26" s="1707"/>
      <c r="B26" s="1708"/>
      <c r="C26" s="427" t="s">
        <v>825</v>
      </c>
      <c r="D26" s="419"/>
      <c r="E26" s="420">
        <v>8084</v>
      </c>
      <c r="F26" s="420">
        <v>6107</v>
      </c>
      <c r="G26" s="420">
        <v>7628</v>
      </c>
      <c r="H26" s="420">
        <v>10271</v>
      </c>
      <c r="I26" s="420">
        <v>13186</v>
      </c>
      <c r="J26" s="420">
        <v>10529</v>
      </c>
    </row>
    <row r="27" spans="1:10" s="370" customFormat="1" ht="18" customHeight="1">
      <c r="A27" s="1707"/>
      <c r="B27" s="1708"/>
      <c r="C27" s="427" t="s">
        <v>826</v>
      </c>
      <c r="D27" s="419"/>
      <c r="E27" s="420">
        <v>57134</v>
      </c>
      <c r="F27" s="420">
        <v>67493</v>
      </c>
      <c r="G27" s="420">
        <v>71197</v>
      </c>
      <c r="H27" s="420">
        <v>61825</v>
      </c>
      <c r="I27" s="420">
        <v>60994</v>
      </c>
      <c r="J27" s="420">
        <v>68569</v>
      </c>
    </row>
    <row r="28" spans="1:10" s="370" customFormat="1" ht="18" customHeight="1">
      <c r="A28" s="428"/>
      <c r="B28" s="1709" t="s">
        <v>827</v>
      </c>
      <c r="C28" s="1709"/>
      <c r="D28" s="551"/>
      <c r="E28" s="552">
        <v>5717</v>
      </c>
      <c r="F28" s="552">
        <v>6519</v>
      </c>
      <c r="G28" s="552">
        <v>9820</v>
      </c>
      <c r="H28" s="638" t="s">
        <v>330</v>
      </c>
      <c r="I28" s="638" t="s">
        <v>330</v>
      </c>
      <c r="J28" s="638" t="s">
        <v>330</v>
      </c>
    </row>
    <row r="29" spans="1:10" s="404" customFormat="1" ht="21" customHeight="1">
      <c r="C29" s="402"/>
      <c r="D29" s="402"/>
      <c r="E29" s="371"/>
      <c r="F29" s="371"/>
      <c r="G29" s="371"/>
      <c r="H29" s="371"/>
      <c r="I29" s="222"/>
      <c r="J29" s="222" t="s">
        <v>1175</v>
      </c>
    </row>
    <row r="30" spans="1:10" s="404" customFormat="1" ht="21" customHeight="1">
      <c r="C30" s="402"/>
      <c r="D30" s="402"/>
      <c r="E30" s="371"/>
      <c r="F30" s="371"/>
      <c r="G30" s="371"/>
      <c r="H30" s="371"/>
      <c r="I30" s="371"/>
      <c r="J30" s="371"/>
    </row>
    <row r="31" spans="1:10" s="404" customFormat="1" ht="21" customHeight="1">
      <c r="A31" s="404" t="s">
        <v>1194</v>
      </c>
      <c r="C31" s="629"/>
      <c r="D31" s="629"/>
      <c r="E31" s="371"/>
      <c r="F31" s="371"/>
      <c r="G31" s="371"/>
      <c r="H31" s="371"/>
      <c r="I31" s="371"/>
      <c r="J31" s="371"/>
    </row>
    <row r="32" spans="1:10" s="404" customFormat="1" ht="21" customHeight="1">
      <c r="A32" s="639" t="s">
        <v>1195</v>
      </c>
      <c r="C32" s="629"/>
      <c r="D32" s="629"/>
      <c r="E32" s="371"/>
      <c r="F32" s="371"/>
      <c r="G32" s="390"/>
      <c r="H32" s="390"/>
      <c r="I32" s="390"/>
      <c r="J32" s="390"/>
    </row>
    <row r="33" spans="5:10" s="220" customFormat="1" ht="21" customHeight="1">
      <c r="E33" s="408"/>
      <c r="F33" s="408"/>
      <c r="G33" s="408"/>
      <c r="H33" s="408"/>
      <c r="I33" s="367"/>
      <c r="J33" s="367"/>
    </row>
    <row r="34" spans="5:10" s="220" customFormat="1" ht="21" customHeight="1">
      <c r="E34" s="408"/>
      <c r="F34" s="408"/>
      <c r="G34" s="408"/>
      <c r="H34" s="408"/>
      <c r="I34" s="367"/>
      <c r="J34" s="367"/>
    </row>
    <row r="35" spans="5:10" s="220" customFormat="1" ht="21" customHeight="1">
      <c r="E35" s="408"/>
      <c r="F35" s="408"/>
      <c r="G35" s="408"/>
      <c r="H35" s="408"/>
      <c r="I35" s="367"/>
      <c r="J35" s="367"/>
    </row>
    <row r="36" spans="5:10" s="220" customFormat="1" ht="21" customHeight="1">
      <c r="E36" s="408"/>
      <c r="F36" s="408"/>
      <c r="G36" s="408"/>
      <c r="H36" s="408"/>
      <c r="I36" s="367"/>
      <c r="J36" s="367"/>
    </row>
    <row r="37" spans="5:10" s="220" customFormat="1" ht="21" customHeight="1">
      <c r="E37" s="408"/>
      <c r="F37" s="408"/>
      <c r="G37" s="408"/>
      <c r="H37" s="408"/>
      <c r="I37" s="367"/>
      <c r="J37" s="367"/>
    </row>
    <row r="38" spans="5:10" s="220" customFormat="1" ht="21" customHeight="1">
      <c r="E38" s="408"/>
      <c r="F38" s="408"/>
      <c r="G38" s="408"/>
      <c r="H38" s="408"/>
      <c r="I38" s="367"/>
      <c r="J38" s="367"/>
    </row>
    <row r="39" spans="5:10" s="220" customFormat="1" ht="21" customHeight="1">
      <c r="E39" s="408"/>
      <c r="F39" s="408"/>
      <c r="G39" s="408"/>
      <c r="H39" s="408"/>
      <c r="I39" s="367"/>
      <c r="J39" s="367"/>
    </row>
    <row r="40" spans="5:10" s="220" customFormat="1" ht="21" customHeight="1">
      <c r="E40" s="408"/>
      <c r="F40" s="408"/>
      <c r="G40" s="408"/>
      <c r="H40" s="408"/>
      <c r="I40" s="367"/>
      <c r="J40" s="367"/>
    </row>
    <row r="41" spans="5:10" ht="21" customHeight="1"/>
    <row r="43" spans="5:10" ht="21" customHeight="1">
      <c r="I43" s="423"/>
      <c r="J43" s="423"/>
    </row>
  </sheetData>
  <mergeCells count="16">
    <mergeCell ref="B23:C23"/>
    <mergeCell ref="B24:C24"/>
    <mergeCell ref="A25:B27"/>
    <mergeCell ref="B28:C28"/>
    <mergeCell ref="A19:D19"/>
    <mergeCell ref="B20:C20"/>
    <mergeCell ref="B21:C21"/>
    <mergeCell ref="B22:C22"/>
    <mergeCell ref="A9:B11"/>
    <mergeCell ref="B12:C12"/>
    <mergeCell ref="A3:D3"/>
    <mergeCell ref="B8:C8"/>
    <mergeCell ref="B7:C7"/>
    <mergeCell ref="B6:C6"/>
    <mergeCell ref="B5:C5"/>
    <mergeCell ref="B4:C4"/>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topLeftCell="A16" zoomScaleNormal="100" zoomScaleSheetLayoutView="100" workbookViewId="0">
      <selection activeCell="A27" sqref="A27"/>
    </sheetView>
  </sheetViews>
  <sheetFormatPr defaultRowHeight="13.5"/>
  <cols>
    <col min="1" max="1" width="3.625" style="224" customWidth="1"/>
    <col min="2" max="2" width="5.625" style="224" customWidth="1"/>
    <col min="3" max="5" width="9" style="224"/>
    <col min="6" max="6" width="9" style="224" customWidth="1"/>
    <col min="7" max="9" width="9" style="224"/>
    <col min="10" max="10" width="14.625" style="224" customWidth="1"/>
    <col min="11" max="16384" width="9" style="224"/>
  </cols>
  <sheetData>
    <row r="2" spans="1:10" ht="18.75">
      <c r="B2" s="12" t="s">
        <v>40</v>
      </c>
    </row>
    <row r="4" spans="1:10" ht="30" customHeight="1">
      <c r="A4" s="228" t="s">
        <v>833</v>
      </c>
      <c r="B4" s="1052" t="s">
        <v>834</v>
      </c>
      <c r="C4" s="1052"/>
      <c r="D4" s="1052"/>
      <c r="E4" s="1052"/>
      <c r="F4" s="1052"/>
      <c r="G4" s="1052"/>
      <c r="H4" s="1052"/>
      <c r="I4" s="1052"/>
      <c r="J4" s="1052"/>
    </row>
    <row r="7" spans="1:10" ht="30" customHeight="1">
      <c r="A7" s="228" t="s">
        <v>835</v>
      </c>
      <c r="B7" s="1052" t="s">
        <v>839</v>
      </c>
      <c r="C7" s="1052"/>
      <c r="D7" s="1052"/>
      <c r="E7" s="1052"/>
      <c r="F7" s="1052"/>
      <c r="G7" s="1052"/>
      <c r="H7" s="1052"/>
      <c r="I7" s="1052"/>
      <c r="J7" s="1052"/>
    </row>
    <row r="10" spans="1:10">
      <c r="A10" s="228" t="s">
        <v>836</v>
      </c>
      <c r="B10" s="224" t="s">
        <v>840</v>
      </c>
    </row>
    <row r="12" spans="1:10" ht="17.25" customHeight="1">
      <c r="B12" s="226" t="s">
        <v>41</v>
      </c>
      <c r="C12" s="224" t="s">
        <v>42</v>
      </c>
    </row>
    <row r="13" spans="1:10" ht="17.25" customHeight="1">
      <c r="B13" s="226" t="s">
        <v>43</v>
      </c>
      <c r="C13" s="224" t="s">
        <v>44</v>
      </c>
    </row>
    <row r="14" spans="1:10" ht="17.25" customHeight="1">
      <c r="B14" s="226" t="s">
        <v>45</v>
      </c>
      <c r="C14" s="224" t="s">
        <v>46</v>
      </c>
    </row>
    <row r="15" spans="1:10" ht="17.25" customHeight="1">
      <c r="B15" s="226" t="s">
        <v>47</v>
      </c>
      <c r="C15" s="224" t="s">
        <v>48</v>
      </c>
    </row>
    <row r="16" spans="1:10" ht="17.25" customHeight="1">
      <c r="B16" s="226" t="s">
        <v>49</v>
      </c>
      <c r="C16" s="224" t="s">
        <v>50</v>
      </c>
    </row>
    <row r="19" spans="1:10" ht="30" customHeight="1">
      <c r="A19" s="228" t="s">
        <v>837</v>
      </c>
      <c r="B19" s="1055" t="s">
        <v>841</v>
      </c>
      <c r="C19" s="1055"/>
      <c r="D19" s="1055"/>
      <c r="E19" s="1055"/>
      <c r="F19" s="1055"/>
      <c r="G19" s="1055"/>
      <c r="H19" s="1055"/>
      <c r="I19" s="1055"/>
      <c r="J19" s="1055"/>
    </row>
    <row r="22" spans="1:10" ht="30" customHeight="1">
      <c r="A22" s="228" t="s">
        <v>838</v>
      </c>
      <c r="B22" s="1056" t="s">
        <v>842</v>
      </c>
      <c r="C22" s="1056"/>
      <c r="D22" s="1056"/>
      <c r="E22" s="1056"/>
      <c r="F22" s="1056"/>
      <c r="G22" s="1056"/>
      <c r="H22" s="1056"/>
      <c r="I22" s="1056"/>
      <c r="J22" s="1056"/>
    </row>
    <row r="26" spans="1:10" ht="17.25" customHeight="1">
      <c r="A26" s="1053" t="s">
        <v>1535</v>
      </c>
      <c r="B26" s="1054"/>
      <c r="C26" s="1054"/>
      <c r="D26" s="1054"/>
      <c r="E26" s="1054"/>
      <c r="F26" s="266" t="s">
        <v>1534</v>
      </c>
      <c r="G26" s="272"/>
      <c r="H26" s="261"/>
      <c r="I26" s="261"/>
      <c r="J26" s="262"/>
    </row>
    <row r="27" spans="1:10" ht="17.25" customHeight="1">
      <c r="A27" s="267"/>
      <c r="B27" s="232"/>
      <c r="C27" s="260"/>
      <c r="D27" s="260"/>
      <c r="E27" s="260"/>
      <c r="F27" s="268" t="s">
        <v>1190</v>
      </c>
      <c r="G27" s="232"/>
      <c r="H27" s="260"/>
      <c r="I27" s="260"/>
      <c r="J27" s="263"/>
    </row>
    <row r="28" spans="1:10" ht="17.25" customHeight="1">
      <c r="A28" s="269"/>
      <c r="B28" s="270"/>
      <c r="C28" s="264"/>
      <c r="D28" s="264"/>
      <c r="E28" s="264"/>
      <c r="F28" s="271" t="s">
        <v>893</v>
      </c>
      <c r="G28" s="270"/>
      <c r="H28" s="264"/>
      <c r="I28" s="264"/>
      <c r="J28" s="265"/>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zoomScaleNormal="100" zoomScaleSheetLayoutView="100" workbookViewId="0">
      <selection activeCell="I37" sqref="I37"/>
    </sheetView>
  </sheetViews>
  <sheetFormatPr defaultRowHeight="18" customHeight="1"/>
  <cols>
    <col min="1" max="1" width="11.625" style="224" customWidth="1"/>
    <col min="2" max="8" width="9" style="224"/>
    <col min="9" max="9" width="9" style="525"/>
    <col min="10" max="16384" width="9" style="224"/>
  </cols>
  <sheetData>
    <row r="2" spans="1:9" ht="18" customHeight="1">
      <c r="A2" s="229" t="s">
        <v>8</v>
      </c>
    </row>
    <row r="4" spans="1:9" ht="18" customHeight="1">
      <c r="A4" s="224" t="s">
        <v>2</v>
      </c>
    </row>
    <row r="5" spans="1:9" ht="18" customHeight="1">
      <c r="A5" s="230" t="s">
        <v>866</v>
      </c>
      <c r="B5" s="224" t="s">
        <v>61</v>
      </c>
      <c r="I5" s="525" t="s">
        <v>51</v>
      </c>
    </row>
    <row r="6" spans="1:9" ht="18" customHeight="1">
      <c r="A6" s="230" t="s">
        <v>867</v>
      </c>
      <c r="B6" s="224" t="s">
        <v>58</v>
      </c>
      <c r="I6" s="525" t="s">
        <v>53</v>
      </c>
    </row>
    <row r="7" spans="1:9" ht="18" customHeight="1">
      <c r="A7" s="230" t="s">
        <v>868</v>
      </c>
      <c r="B7" s="224" t="s">
        <v>59</v>
      </c>
      <c r="I7" s="525" t="s">
        <v>52</v>
      </c>
    </row>
    <row r="8" spans="1:9" ht="18" customHeight="1">
      <c r="A8" s="230" t="s">
        <v>869</v>
      </c>
      <c r="B8" s="224" t="s">
        <v>60</v>
      </c>
      <c r="H8" s="10"/>
      <c r="I8" s="525" t="s">
        <v>54</v>
      </c>
    </row>
    <row r="11" spans="1:9" ht="18" customHeight="1">
      <c r="A11" s="230" t="s">
        <v>3</v>
      </c>
    </row>
    <row r="12" spans="1:9" ht="18" customHeight="1">
      <c r="A12" s="230" t="s">
        <v>866</v>
      </c>
      <c r="B12" s="224" t="s">
        <v>388</v>
      </c>
      <c r="I12" s="525" t="s">
        <v>55</v>
      </c>
    </row>
    <row r="13" spans="1:9" ht="18" customHeight="1">
      <c r="A13" s="230" t="s">
        <v>867</v>
      </c>
      <c r="B13" s="224" t="s">
        <v>912</v>
      </c>
      <c r="I13" s="525" t="s">
        <v>56</v>
      </c>
    </row>
    <row r="14" spans="1:9" ht="18" customHeight="1">
      <c r="A14" s="230" t="s">
        <v>868</v>
      </c>
      <c r="B14" s="224" t="s">
        <v>389</v>
      </c>
      <c r="I14" s="525" t="s">
        <v>57</v>
      </c>
    </row>
    <row r="15" spans="1:9" ht="18" customHeight="1">
      <c r="A15" s="230" t="s">
        <v>869</v>
      </c>
      <c r="B15" s="224" t="s">
        <v>913</v>
      </c>
      <c r="I15" s="525" t="s">
        <v>1384</v>
      </c>
    </row>
    <row r="16" spans="1:9" ht="18" customHeight="1">
      <c r="A16" s="230" t="s">
        <v>870</v>
      </c>
      <c r="B16" s="224" t="s">
        <v>62</v>
      </c>
      <c r="I16" s="525" t="s">
        <v>1384</v>
      </c>
    </row>
    <row r="19" spans="1:9" ht="18" customHeight="1">
      <c r="A19" s="230" t="s">
        <v>4</v>
      </c>
    </row>
    <row r="20" spans="1:9" ht="18" customHeight="1">
      <c r="A20" s="230" t="s">
        <v>866</v>
      </c>
      <c r="B20" s="224" t="s">
        <v>388</v>
      </c>
      <c r="I20" s="525" t="s">
        <v>843</v>
      </c>
    </row>
    <row r="21" spans="1:9" ht="18" customHeight="1">
      <c r="A21" s="230" t="s">
        <v>867</v>
      </c>
      <c r="B21" s="224" t="s">
        <v>63</v>
      </c>
      <c r="I21" s="525" t="s">
        <v>844</v>
      </c>
    </row>
    <row r="22" spans="1:9" ht="18" customHeight="1">
      <c r="A22" s="230" t="s">
        <v>868</v>
      </c>
      <c r="B22" s="224" t="s">
        <v>64</v>
      </c>
      <c r="I22" s="525" t="s">
        <v>845</v>
      </c>
    </row>
    <row r="23" spans="1:9" ht="18" customHeight="1">
      <c r="A23" s="230" t="s">
        <v>869</v>
      </c>
      <c r="B23" s="224" t="s">
        <v>67</v>
      </c>
      <c r="I23" s="525" t="s">
        <v>845</v>
      </c>
    </row>
    <row r="24" spans="1:9" ht="18" customHeight="1">
      <c r="A24" s="230" t="s">
        <v>870</v>
      </c>
      <c r="B24" s="224" t="s">
        <v>65</v>
      </c>
      <c r="I24" s="525" t="s">
        <v>846</v>
      </c>
    </row>
    <row r="25" spans="1:9" ht="18" customHeight="1">
      <c r="A25" s="230" t="s">
        <v>871</v>
      </c>
      <c r="B25" s="224" t="s">
        <v>66</v>
      </c>
      <c r="I25" s="525" t="s">
        <v>847</v>
      </c>
    </row>
    <row r="28" spans="1:9" ht="18" customHeight="1">
      <c r="A28" s="230" t="s">
        <v>5</v>
      </c>
    </row>
    <row r="29" spans="1:9" ht="18" customHeight="1">
      <c r="A29" s="230" t="s">
        <v>866</v>
      </c>
      <c r="B29" s="224" t="s">
        <v>1345</v>
      </c>
      <c r="E29" s="10"/>
      <c r="I29" s="525" t="s">
        <v>848</v>
      </c>
    </row>
    <row r="30" spans="1:9" ht="18" customHeight="1">
      <c r="A30" s="230" t="s">
        <v>867</v>
      </c>
      <c r="B30" s="224" t="s">
        <v>1346</v>
      </c>
      <c r="I30" s="525" t="s">
        <v>848</v>
      </c>
    </row>
    <row r="31" spans="1:9" ht="18" customHeight="1">
      <c r="A31" s="230" t="s">
        <v>1012</v>
      </c>
      <c r="B31" s="224" t="s">
        <v>1348</v>
      </c>
      <c r="I31" s="525" t="s">
        <v>848</v>
      </c>
    </row>
    <row r="33" spans="1:9" ht="18" customHeight="1">
      <c r="A33" s="230"/>
    </row>
    <row r="34" spans="1:9" ht="18" customHeight="1">
      <c r="A34" s="230" t="s">
        <v>6</v>
      </c>
    </row>
    <row r="35" spans="1:9" ht="18" customHeight="1">
      <c r="A35" s="230" t="s">
        <v>866</v>
      </c>
      <c r="B35" s="224" t="s">
        <v>1494</v>
      </c>
      <c r="I35" s="525" t="s">
        <v>849</v>
      </c>
    </row>
    <row r="36" spans="1:9" ht="18" customHeight="1">
      <c r="A36" s="230" t="s">
        <v>867</v>
      </c>
      <c r="B36" s="224" t="s">
        <v>915</v>
      </c>
      <c r="I36" s="525" t="s">
        <v>849</v>
      </c>
    </row>
    <row r="38" spans="1:9" ht="18" customHeight="1">
      <c r="A38" s="230"/>
    </row>
    <row r="39" spans="1:9" ht="18" customHeight="1">
      <c r="A39" s="230"/>
    </row>
    <row r="40" spans="1:9" ht="18" customHeight="1">
      <c r="A40" s="230"/>
    </row>
    <row r="41" spans="1:9" ht="18" customHeight="1">
      <c r="A41" s="230"/>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A3:I46"/>
  <sheetViews>
    <sheetView view="pageBreakPreview" zoomScaleNormal="100" zoomScaleSheetLayoutView="100" workbookViewId="0">
      <selection activeCell="I37" sqref="I37"/>
    </sheetView>
  </sheetViews>
  <sheetFormatPr defaultRowHeight="18" customHeight="1"/>
  <cols>
    <col min="1" max="1" width="11.625" style="224" customWidth="1"/>
    <col min="2" max="8" width="9" style="224"/>
    <col min="9" max="9" width="9" style="238"/>
    <col min="10" max="16384" width="9" style="224"/>
  </cols>
  <sheetData>
    <row r="3" spans="1:9" ht="18" customHeight="1">
      <c r="A3" s="230" t="s">
        <v>7</v>
      </c>
      <c r="I3" s="525"/>
    </row>
    <row r="4" spans="1:9" ht="18" customHeight="1">
      <c r="A4" s="230" t="s">
        <v>866</v>
      </c>
      <c r="B4" s="224" t="s">
        <v>1495</v>
      </c>
      <c r="I4" s="525" t="s">
        <v>1433</v>
      </c>
    </row>
    <row r="5" spans="1:9" ht="18" customHeight="1">
      <c r="A5" s="230" t="s">
        <v>867</v>
      </c>
      <c r="B5" s="224" t="s">
        <v>1496</v>
      </c>
      <c r="I5" s="525" t="s">
        <v>1364</v>
      </c>
    </row>
    <row r="6" spans="1:9" ht="18" customHeight="1">
      <c r="I6" s="521"/>
    </row>
    <row r="7" spans="1:9" ht="18" customHeight="1">
      <c r="I7" s="521"/>
    </row>
    <row r="8" spans="1:9" ht="18" customHeight="1">
      <c r="A8" s="224" t="s">
        <v>9</v>
      </c>
    </row>
    <row r="9" spans="1:9" ht="18" customHeight="1">
      <c r="A9" s="230" t="s">
        <v>866</v>
      </c>
      <c r="B9" s="224" t="s">
        <v>68</v>
      </c>
      <c r="I9" s="697">
        <v>22</v>
      </c>
    </row>
    <row r="10" spans="1:9" ht="18" customHeight="1">
      <c r="A10" s="230" t="s">
        <v>867</v>
      </c>
      <c r="B10" s="224" t="s">
        <v>1497</v>
      </c>
      <c r="I10" s="697">
        <v>23</v>
      </c>
    </row>
    <row r="11" spans="1:9" ht="18" customHeight="1">
      <c r="A11" s="230"/>
      <c r="I11" s="697"/>
    </row>
    <row r="12" spans="1:9" ht="18" customHeight="1">
      <c r="A12" s="230"/>
      <c r="I12" s="521"/>
    </row>
    <row r="13" spans="1:9" ht="18" customHeight="1">
      <c r="A13" s="224" t="s">
        <v>941</v>
      </c>
      <c r="I13" s="697"/>
    </row>
    <row r="14" spans="1:9" ht="18" customHeight="1">
      <c r="A14" s="230" t="s">
        <v>866</v>
      </c>
      <c r="B14" s="224" t="s">
        <v>69</v>
      </c>
      <c r="I14" s="697">
        <v>24</v>
      </c>
    </row>
    <row r="15" spans="1:9" ht="18" customHeight="1">
      <c r="A15" s="230" t="s">
        <v>867</v>
      </c>
      <c r="B15" s="224" t="s">
        <v>1013</v>
      </c>
      <c r="I15" s="697">
        <v>24</v>
      </c>
    </row>
    <row r="16" spans="1:9" ht="18" customHeight="1">
      <c r="A16" s="230" t="s">
        <v>1012</v>
      </c>
      <c r="B16" s="224" t="s">
        <v>70</v>
      </c>
      <c r="I16" s="697">
        <v>24</v>
      </c>
    </row>
    <row r="17" spans="1:9" ht="18" customHeight="1">
      <c r="A17" s="230" t="s">
        <v>1014</v>
      </c>
      <c r="B17" s="224" t="s">
        <v>71</v>
      </c>
      <c r="I17" s="697">
        <v>25</v>
      </c>
    </row>
    <row r="18" spans="1:9" ht="18" customHeight="1">
      <c r="A18" s="230" t="s">
        <v>1015</v>
      </c>
      <c r="B18" s="224" t="s">
        <v>72</v>
      </c>
      <c r="I18" s="697">
        <v>25</v>
      </c>
    </row>
    <row r="19" spans="1:9" ht="18" customHeight="1">
      <c r="A19" s="230" t="s">
        <v>1016</v>
      </c>
      <c r="B19" s="224" t="s">
        <v>73</v>
      </c>
      <c r="I19" s="697">
        <v>26</v>
      </c>
    </row>
    <row r="20" spans="1:9" ht="18" customHeight="1">
      <c r="A20" s="230"/>
      <c r="I20" s="697"/>
    </row>
    <row r="21" spans="1:9" ht="18" customHeight="1">
      <c r="A21" s="230"/>
      <c r="I21" s="667"/>
    </row>
    <row r="22" spans="1:9" ht="18" customHeight="1">
      <c r="A22" s="230" t="s">
        <v>10</v>
      </c>
      <c r="I22" s="697"/>
    </row>
    <row r="23" spans="1:9" ht="18" customHeight="1">
      <c r="A23" s="230" t="s">
        <v>866</v>
      </c>
      <c r="B23" s="224" t="s">
        <v>75</v>
      </c>
      <c r="I23" s="697">
        <v>27</v>
      </c>
    </row>
    <row r="24" spans="1:9" ht="18" customHeight="1">
      <c r="A24" s="230" t="s">
        <v>867</v>
      </c>
      <c r="B24" s="224" t="s">
        <v>1238</v>
      </c>
      <c r="I24" s="697">
        <v>28</v>
      </c>
    </row>
    <row r="25" spans="1:9" ht="18" customHeight="1">
      <c r="A25" s="230" t="s">
        <v>1012</v>
      </c>
      <c r="B25" s="224" t="s">
        <v>1499</v>
      </c>
      <c r="I25" s="697">
        <v>28</v>
      </c>
    </row>
    <row r="26" spans="1:9" ht="18" customHeight="1">
      <c r="A26" s="230" t="s">
        <v>1014</v>
      </c>
      <c r="B26" s="224" t="s">
        <v>74</v>
      </c>
      <c r="I26" s="697">
        <v>29</v>
      </c>
    </row>
    <row r="27" spans="1:9" ht="18" customHeight="1">
      <c r="A27" s="230" t="s">
        <v>1015</v>
      </c>
      <c r="B27" s="224" t="s">
        <v>76</v>
      </c>
      <c r="I27" s="697">
        <v>29</v>
      </c>
    </row>
    <row r="28" spans="1:9" ht="18" customHeight="1">
      <c r="A28" s="230" t="s">
        <v>1016</v>
      </c>
      <c r="B28" s="224" t="s">
        <v>77</v>
      </c>
      <c r="I28" s="697">
        <v>30</v>
      </c>
    </row>
    <row r="29" spans="1:9" ht="18" customHeight="1">
      <c r="A29" s="230" t="s">
        <v>1236</v>
      </c>
      <c r="B29" s="224" t="s">
        <v>78</v>
      </c>
      <c r="I29" s="697">
        <v>30</v>
      </c>
    </row>
    <row r="30" spans="1:9" ht="18" customHeight="1">
      <c r="A30" s="230" t="s">
        <v>1237</v>
      </c>
      <c r="B30" s="224" t="s">
        <v>1385</v>
      </c>
      <c r="I30" s="697">
        <v>31</v>
      </c>
    </row>
    <row r="31" spans="1:9" ht="18" customHeight="1">
      <c r="A31" s="230"/>
      <c r="I31" s="697"/>
    </row>
    <row r="32" spans="1:9" ht="18" customHeight="1">
      <c r="I32" s="521"/>
    </row>
    <row r="33" spans="1:9" ht="18" customHeight="1">
      <c r="A33" s="230" t="s">
        <v>11</v>
      </c>
      <c r="I33" s="525"/>
    </row>
    <row r="34" spans="1:9" ht="18" customHeight="1">
      <c r="A34" s="230" t="s">
        <v>1239</v>
      </c>
      <c r="B34" s="224" t="s">
        <v>390</v>
      </c>
      <c r="I34" s="697">
        <v>32</v>
      </c>
    </row>
    <row r="35" spans="1:9" ht="18" customHeight="1">
      <c r="A35" s="230" t="s">
        <v>1240</v>
      </c>
      <c r="B35" s="224" t="s">
        <v>391</v>
      </c>
      <c r="I35" s="697">
        <v>32</v>
      </c>
    </row>
    <row r="36" spans="1:9" ht="18" customHeight="1">
      <c r="A36" s="230" t="s">
        <v>868</v>
      </c>
      <c r="B36" s="224" t="s">
        <v>392</v>
      </c>
      <c r="I36" s="697">
        <v>32</v>
      </c>
    </row>
    <row r="37" spans="1:9" ht="18" customHeight="1">
      <c r="A37" s="230"/>
      <c r="I37" s="697"/>
    </row>
    <row r="38" spans="1:9" ht="18" customHeight="1">
      <c r="A38" s="230"/>
      <c r="I38" s="772"/>
    </row>
    <row r="39" spans="1:9" ht="18" customHeight="1">
      <c r="I39" s="521"/>
    </row>
    <row r="40" spans="1:9" ht="18" customHeight="1">
      <c r="I40" s="521"/>
    </row>
    <row r="41" spans="1:9" ht="18" customHeight="1">
      <c r="A41" s="230"/>
      <c r="I41" s="521"/>
    </row>
    <row r="42" spans="1:9" ht="18" customHeight="1">
      <c r="A42" s="230"/>
      <c r="I42" s="521"/>
    </row>
    <row r="43" spans="1:9" ht="18" customHeight="1">
      <c r="A43" s="230"/>
      <c r="I43" s="521"/>
    </row>
    <row r="44" spans="1:9" ht="18" customHeight="1">
      <c r="A44" s="230"/>
      <c r="I44" s="521"/>
    </row>
    <row r="45" spans="1:9" ht="18" customHeight="1">
      <c r="A45" s="230"/>
      <c r="I45" s="521"/>
    </row>
    <row r="46" spans="1:9" ht="18" customHeight="1">
      <c r="A46" s="230"/>
      <c r="I46" s="521"/>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56D3-9EBB-410F-A2FA-68E0121769C0}">
  <dimension ref="A3:I47"/>
  <sheetViews>
    <sheetView tabSelected="1" view="pageBreakPreview" zoomScaleNormal="100" zoomScaleSheetLayoutView="100" workbookViewId="0">
      <selection activeCell="D4" sqref="D4"/>
    </sheetView>
  </sheetViews>
  <sheetFormatPr defaultRowHeight="18" customHeight="1"/>
  <cols>
    <col min="1" max="1" width="11.625" style="224" customWidth="1"/>
    <col min="2" max="8" width="9" style="224"/>
    <col min="9" max="9" width="9" style="238"/>
    <col min="10" max="16384" width="9" style="224"/>
  </cols>
  <sheetData>
    <row r="3" spans="1:9" ht="18" customHeight="1">
      <c r="A3" s="230" t="s">
        <v>12</v>
      </c>
      <c r="I3" s="697"/>
    </row>
    <row r="4" spans="1:9" ht="18" customHeight="1">
      <c r="A4" s="230" t="s">
        <v>866</v>
      </c>
      <c r="B4" s="224" t="s">
        <v>393</v>
      </c>
      <c r="I4" s="697">
        <v>32</v>
      </c>
    </row>
    <row r="5" spans="1:9" ht="18" customHeight="1">
      <c r="A5" s="230" t="s">
        <v>867</v>
      </c>
      <c r="B5" s="224" t="s">
        <v>394</v>
      </c>
      <c r="I5" s="697">
        <v>33</v>
      </c>
    </row>
    <row r="6" spans="1:9" ht="18" customHeight="1">
      <c r="A6" s="230" t="s">
        <v>868</v>
      </c>
      <c r="B6" s="224" t="s">
        <v>395</v>
      </c>
      <c r="I6" s="697">
        <v>33</v>
      </c>
    </row>
    <row r="7" spans="1:9" ht="18" customHeight="1">
      <c r="A7" s="230" t="s">
        <v>869</v>
      </c>
      <c r="B7" s="224" t="s">
        <v>396</v>
      </c>
      <c r="I7" s="697">
        <v>33</v>
      </c>
    </row>
    <row r="8" spans="1:9" ht="18" customHeight="1">
      <c r="I8" s="667"/>
    </row>
    <row r="9" spans="1:9" ht="18" customHeight="1">
      <c r="A9" s="230"/>
      <c r="I9" s="667"/>
    </row>
    <row r="10" spans="1:9" ht="18" customHeight="1">
      <c r="A10" s="224" t="s">
        <v>13</v>
      </c>
    </row>
    <row r="11" spans="1:9" ht="18" customHeight="1">
      <c r="A11" s="230" t="s">
        <v>1239</v>
      </c>
      <c r="B11" s="224" t="s">
        <v>397</v>
      </c>
      <c r="I11" s="697">
        <v>33</v>
      </c>
    </row>
    <row r="12" spans="1:9" ht="18" customHeight="1">
      <c r="A12" s="230" t="s">
        <v>1240</v>
      </c>
      <c r="B12" s="224" t="s">
        <v>398</v>
      </c>
      <c r="I12" s="697">
        <v>34</v>
      </c>
    </row>
    <row r="13" spans="1:9" ht="18" customHeight="1">
      <c r="A13" s="224" t="s">
        <v>868</v>
      </c>
      <c r="B13" s="224" t="s">
        <v>399</v>
      </c>
      <c r="I13" s="697">
        <v>35</v>
      </c>
    </row>
    <row r="14" spans="1:9" ht="18" customHeight="1">
      <c r="A14" s="224" t="s">
        <v>869</v>
      </c>
      <c r="B14" s="224" t="s">
        <v>400</v>
      </c>
      <c r="I14" s="697">
        <v>36</v>
      </c>
    </row>
    <row r="15" spans="1:9" ht="18" customHeight="1">
      <c r="A15" s="224" t="s">
        <v>870</v>
      </c>
      <c r="B15" s="224" t="s">
        <v>401</v>
      </c>
      <c r="I15" s="697">
        <v>36</v>
      </c>
    </row>
    <row r="16" spans="1:9" ht="18" customHeight="1">
      <c r="I16" s="667"/>
    </row>
    <row r="17" spans="1:9" ht="18" customHeight="1">
      <c r="A17" s="230"/>
      <c r="I17" s="667"/>
    </row>
    <row r="18" spans="1:9" ht="18" customHeight="1">
      <c r="A18" s="230"/>
      <c r="I18" s="667"/>
    </row>
    <row r="19" spans="1:9" ht="18" customHeight="1">
      <c r="A19" s="230"/>
      <c r="I19" s="667"/>
    </row>
    <row r="20" spans="1:9" ht="18" customHeight="1">
      <c r="A20" s="230"/>
      <c r="I20" s="667"/>
    </row>
    <row r="21" spans="1:9" ht="18" customHeight="1">
      <c r="A21" s="230"/>
      <c r="I21" s="667"/>
    </row>
    <row r="22" spans="1:9" ht="18" customHeight="1">
      <c r="A22" s="230"/>
      <c r="I22" s="697"/>
    </row>
    <row r="23" spans="1:9" ht="18" customHeight="1">
      <c r="A23" s="230"/>
      <c r="I23" s="697"/>
    </row>
    <row r="24" spans="1:9" ht="18" customHeight="1">
      <c r="A24" s="230"/>
      <c r="I24" s="697"/>
    </row>
    <row r="25" spans="1:9" ht="18" customHeight="1">
      <c r="A25" s="230"/>
      <c r="I25" s="697"/>
    </row>
    <row r="26" spans="1:9" ht="18" customHeight="1">
      <c r="A26" s="230"/>
      <c r="I26" s="697"/>
    </row>
    <row r="27" spans="1:9" ht="18" customHeight="1">
      <c r="I27" s="667"/>
    </row>
    <row r="28" spans="1:9" ht="18" customHeight="1">
      <c r="I28" s="667"/>
    </row>
    <row r="29" spans="1:9" ht="18" customHeight="1">
      <c r="A29" s="230"/>
      <c r="I29" s="667"/>
    </row>
    <row r="30" spans="1:9" ht="18" customHeight="1">
      <c r="A30" s="230"/>
      <c r="I30" s="667"/>
    </row>
    <row r="31" spans="1:9" ht="18" customHeight="1">
      <c r="A31" s="230"/>
      <c r="I31" s="667"/>
    </row>
    <row r="32" spans="1:9" ht="18" customHeight="1">
      <c r="A32" s="230"/>
      <c r="I32" s="667"/>
    </row>
    <row r="33" spans="1:9" ht="18" customHeight="1">
      <c r="I33" s="667"/>
    </row>
    <row r="34" spans="1:9" ht="18" customHeight="1">
      <c r="I34" s="667"/>
    </row>
    <row r="35" spans="1:9" ht="18" customHeight="1">
      <c r="A35" s="230"/>
      <c r="I35" s="667"/>
    </row>
    <row r="36" spans="1:9" ht="18" customHeight="1">
      <c r="A36" s="230"/>
      <c r="I36" s="667"/>
    </row>
    <row r="37" spans="1:9" ht="18" customHeight="1">
      <c r="A37" s="230"/>
      <c r="I37" s="667"/>
    </row>
    <row r="38" spans="1:9" ht="18" customHeight="1">
      <c r="A38" s="230"/>
      <c r="I38" s="667"/>
    </row>
    <row r="39" spans="1:9" ht="18" customHeight="1">
      <c r="A39" s="230"/>
      <c r="I39" s="667"/>
    </row>
    <row r="40" spans="1:9" ht="18" customHeight="1">
      <c r="I40" s="667"/>
    </row>
    <row r="41" spans="1:9" ht="18" customHeight="1">
      <c r="I41" s="667"/>
    </row>
    <row r="42" spans="1:9" ht="18" customHeight="1">
      <c r="A42" s="230"/>
      <c r="I42" s="667"/>
    </row>
    <row r="43" spans="1:9" ht="18" customHeight="1">
      <c r="A43" s="230"/>
      <c r="I43" s="667"/>
    </row>
    <row r="44" spans="1:9" ht="18" customHeight="1">
      <c r="A44" s="230"/>
      <c r="I44" s="667"/>
    </row>
    <row r="45" spans="1:9" ht="18" customHeight="1">
      <c r="A45" s="230"/>
      <c r="I45" s="667"/>
    </row>
    <row r="46" spans="1:9" ht="18" customHeight="1">
      <c r="A46" s="230"/>
      <c r="I46" s="667"/>
    </row>
    <row r="47" spans="1:9" ht="18" customHeight="1">
      <c r="A47" s="230"/>
      <c r="I47" s="667"/>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9" tint="0.79998168889431442"/>
  </sheetPr>
  <dimension ref="A4:K31"/>
  <sheetViews>
    <sheetView view="pageBreakPreview" topLeftCell="A28" zoomScaleNormal="100" zoomScaleSheetLayoutView="100" workbookViewId="0">
      <selection activeCell="O25" sqref="O25:O26"/>
    </sheetView>
  </sheetViews>
  <sheetFormatPr defaultRowHeight="13.5"/>
  <cols>
    <col min="1" max="1" width="11.875" style="224" customWidth="1"/>
    <col min="2" max="2" width="13.5" style="224" customWidth="1"/>
    <col min="3" max="3" width="3.625" style="224" customWidth="1"/>
    <col min="4" max="8" width="10.625" style="224" customWidth="1"/>
    <col min="9" max="16384" width="9" style="224"/>
  </cols>
  <sheetData>
    <row r="4" spans="1:11">
      <c r="A4" s="224" t="s">
        <v>14</v>
      </c>
    </row>
    <row r="5" spans="1:11">
      <c r="A5" s="224" t="s">
        <v>15</v>
      </c>
    </row>
    <row r="7" spans="1:11" ht="27" customHeight="1">
      <c r="A7" s="1061" t="s">
        <v>17</v>
      </c>
      <c r="B7" s="1061"/>
      <c r="C7" s="1059" t="s">
        <v>909</v>
      </c>
      <c r="D7" s="1059"/>
      <c r="E7" s="1059"/>
      <c r="F7" s="1059"/>
      <c r="G7" s="1059"/>
      <c r="H7" s="1059"/>
    </row>
    <row r="8" spans="1:11" ht="27" customHeight="1">
      <c r="A8" s="1061" t="s">
        <v>16</v>
      </c>
      <c r="B8" s="1061"/>
      <c r="C8" s="1059" t="s">
        <v>22</v>
      </c>
      <c r="D8" s="1059"/>
      <c r="E8" s="1059"/>
      <c r="F8" s="1059" t="s">
        <v>23</v>
      </c>
      <c r="G8" s="1059"/>
      <c r="H8" s="1059"/>
    </row>
    <row r="9" spans="1:11" ht="27" customHeight="1">
      <c r="A9" s="1062" t="s">
        <v>21</v>
      </c>
      <c r="B9" s="244" t="s">
        <v>18</v>
      </c>
      <c r="C9" s="1059" t="s">
        <v>24</v>
      </c>
      <c r="D9" s="1059"/>
      <c r="E9" s="1059"/>
      <c r="F9" s="1059"/>
      <c r="G9" s="1059"/>
      <c r="H9" s="1059"/>
      <c r="K9" s="224" t="s">
        <v>1089</v>
      </c>
    </row>
    <row r="10" spans="1:11" ht="27" customHeight="1">
      <c r="A10" s="1062"/>
      <c r="B10" s="244" t="s">
        <v>19</v>
      </c>
      <c r="C10" s="1059" t="s">
        <v>905</v>
      </c>
      <c r="D10" s="1059"/>
      <c r="E10" s="1059"/>
      <c r="F10" s="1059" t="s">
        <v>906</v>
      </c>
      <c r="G10" s="1059"/>
      <c r="H10" s="1059"/>
      <c r="K10" s="224" t="s">
        <v>1091</v>
      </c>
    </row>
    <row r="11" spans="1:11" ht="27" customHeight="1">
      <c r="A11" s="1062"/>
      <c r="B11" s="244" t="s">
        <v>20</v>
      </c>
      <c r="C11" s="1059" t="s">
        <v>25</v>
      </c>
      <c r="D11" s="1059"/>
      <c r="E11" s="1059"/>
      <c r="F11" s="1059"/>
      <c r="G11" s="1059"/>
      <c r="H11" s="1059"/>
      <c r="K11" s="224" t="s">
        <v>1090</v>
      </c>
    </row>
    <row r="12" spans="1:11">
      <c r="K12" s="224" t="s">
        <v>1088</v>
      </c>
    </row>
    <row r="13" spans="1:11" ht="19.5" customHeight="1">
      <c r="A13" s="224" t="s">
        <v>1501</v>
      </c>
      <c r="K13" s="224" t="s">
        <v>1087</v>
      </c>
    </row>
    <row r="14" spans="1:11" ht="24" customHeight="1">
      <c r="A14" s="1060" t="s">
        <v>1537</v>
      </c>
      <c r="B14" s="1060"/>
      <c r="C14" s="1060"/>
      <c r="D14" s="1060"/>
      <c r="E14" s="1060"/>
      <c r="F14" s="1060"/>
      <c r="G14" s="1060"/>
      <c r="H14" s="1060"/>
      <c r="I14" s="1060"/>
      <c r="J14" s="237"/>
      <c r="K14" s="238" t="s">
        <v>1438</v>
      </c>
    </row>
    <row r="15" spans="1:11" ht="24" customHeight="1">
      <c r="A15" s="1060" t="s">
        <v>910</v>
      </c>
      <c r="B15" s="1060"/>
      <c r="C15" s="1060"/>
      <c r="D15" s="1060"/>
      <c r="E15" s="1060"/>
      <c r="F15" s="1060"/>
      <c r="G15" s="1060"/>
      <c r="H15" s="1060"/>
      <c r="I15" s="1060"/>
      <c r="J15" s="237"/>
      <c r="K15" s="238" t="s">
        <v>1439</v>
      </c>
    </row>
    <row r="17" spans="1:11">
      <c r="K17" s="224" t="s">
        <v>1440</v>
      </c>
    </row>
    <row r="19" spans="1:11">
      <c r="A19" s="224" t="s">
        <v>26</v>
      </c>
    </row>
    <row r="20" spans="1:11">
      <c r="H20" s="10" t="s">
        <v>873</v>
      </c>
    </row>
    <row r="21" spans="1:11" ht="50.1" customHeight="1">
      <c r="A21" s="555" t="s">
        <v>897</v>
      </c>
      <c r="B21" s="1057" t="s">
        <v>27</v>
      </c>
      <c r="C21" s="1058"/>
      <c r="D21" s="244" t="s">
        <v>28</v>
      </c>
      <c r="E21" s="244" t="s">
        <v>29</v>
      </c>
      <c r="F21" s="244" t="s">
        <v>30</v>
      </c>
      <c r="G21" s="554" t="s">
        <v>32</v>
      </c>
      <c r="H21" s="244" t="s">
        <v>31</v>
      </c>
    </row>
    <row r="22" spans="1:11" ht="39.950000000000003" customHeight="1">
      <c r="A22" s="231" t="s">
        <v>1097</v>
      </c>
      <c r="B22" s="619">
        <v>3491</v>
      </c>
      <c r="C22" s="620"/>
      <c r="D22" s="576">
        <v>391</v>
      </c>
      <c r="E22" s="576">
        <v>239</v>
      </c>
      <c r="F22" s="576">
        <v>901</v>
      </c>
      <c r="G22" s="576">
        <v>427</v>
      </c>
      <c r="H22" s="290">
        <v>1533</v>
      </c>
    </row>
    <row r="23" spans="1:11" ht="39.950000000000003" customHeight="1">
      <c r="A23" s="231" t="s">
        <v>1098</v>
      </c>
      <c r="B23" s="619">
        <v>3491</v>
      </c>
      <c r="C23" s="620"/>
      <c r="D23" s="576">
        <v>390</v>
      </c>
      <c r="E23" s="576">
        <v>235</v>
      </c>
      <c r="F23" s="576">
        <v>906</v>
      </c>
      <c r="G23" s="576">
        <v>428</v>
      </c>
      <c r="H23" s="290">
        <v>1532</v>
      </c>
    </row>
    <row r="24" spans="1:11" ht="39.950000000000003" customHeight="1">
      <c r="A24" s="321" t="s">
        <v>1099</v>
      </c>
      <c r="B24" s="617">
        <v>3491</v>
      </c>
      <c r="C24" s="618"/>
      <c r="D24" s="322">
        <v>388</v>
      </c>
      <c r="E24" s="575">
        <v>231</v>
      </c>
      <c r="F24" s="575">
        <v>914</v>
      </c>
      <c r="G24" s="322">
        <v>424</v>
      </c>
      <c r="H24" s="323">
        <v>1534</v>
      </c>
    </row>
    <row r="25" spans="1:11" s="320" customFormat="1" ht="39.950000000000003" customHeight="1">
      <c r="A25" s="439" t="s">
        <v>1100</v>
      </c>
      <c r="B25" s="617">
        <v>3491</v>
      </c>
      <c r="C25" s="618"/>
      <c r="D25" s="440">
        <v>386</v>
      </c>
      <c r="E25" s="441">
        <v>228</v>
      </c>
      <c r="F25" s="441">
        <v>924</v>
      </c>
      <c r="G25" s="440">
        <v>418</v>
      </c>
      <c r="H25" s="442">
        <v>1535</v>
      </c>
    </row>
    <row r="26" spans="1:11" s="320" customFormat="1" ht="39.950000000000003" customHeight="1">
      <c r="A26" s="439" t="s">
        <v>1171</v>
      </c>
      <c r="B26" s="617">
        <v>3491</v>
      </c>
      <c r="C26" s="618"/>
      <c r="D26" s="440">
        <v>383</v>
      </c>
      <c r="E26" s="441">
        <v>225</v>
      </c>
      <c r="F26" s="441">
        <v>931</v>
      </c>
      <c r="G26" s="440">
        <v>411</v>
      </c>
      <c r="H26" s="442">
        <v>1541</v>
      </c>
      <c r="K26" s="818"/>
    </row>
    <row r="27" spans="1:11" s="320" customFormat="1" ht="39.950000000000003" customHeight="1">
      <c r="A27" s="439" t="s">
        <v>1188</v>
      </c>
      <c r="B27" s="615">
        <v>3491</v>
      </c>
      <c r="C27" s="616"/>
      <c r="D27" s="440">
        <v>366</v>
      </c>
      <c r="E27" s="441">
        <v>236</v>
      </c>
      <c r="F27" s="441">
        <v>941</v>
      </c>
      <c r="G27" s="440">
        <v>410</v>
      </c>
      <c r="H27" s="442">
        <v>1538</v>
      </c>
    </row>
    <row r="28" spans="1:11" s="320" customFormat="1" ht="39.950000000000003" customHeight="1">
      <c r="A28" s="439" t="s">
        <v>1281</v>
      </c>
      <c r="B28" s="621">
        <v>3491</v>
      </c>
      <c r="C28" s="622"/>
      <c r="D28" s="440">
        <v>364</v>
      </c>
      <c r="E28" s="441">
        <v>234</v>
      </c>
      <c r="F28" s="441">
        <v>947</v>
      </c>
      <c r="G28" s="440">
        <v>407</v>
      </c>
      <c r="H28" s="442">
        <v>1539</v>
      </c>
    </row>
    <row r="29" spans="1:11" s="320" customFormat="1" ht="39.950000000000003" customHeight="1">
      <c r="A29" s="780" t="s">
        <v>1285</v>
      </c>
      <c r="B29" s="781">
        <v>3491</v>
      </c>
      <c r="C29" s="782"/>
      <c r="D29" s="783">
        <v>361</v>
      </c>
      <c r="E29" s="784">
        <v>231</v>
      </c>
      <c r="F29" s="784">
        <v>953</v>
      </c>
      <c r="G29" s="783">
        <v>405</v>
      </c>
      <c r="H29" s="785">
        <v>1541</v>
      </c>
    </row>
    <row r="30" spans="1:11" s="320" customFormat="1" ht="39.950000000000003" customHeight="1">
      <c r="A30" s="780" t="s">
        <v>1443</v>
      </c>
      <c r="B30" s="781">
        <v>3491</v>
      </c>
      <c r="C30" s="782"/>
      <c r="D30" s="783">
        <v>291</v>
      </c>
      <c r="E30" s="784">
        <v>208</v>
      </c>
      <c r="F30" s="784">
        <v>961</v>
      </c>
      <c r="G30" s="783">
        <v>493</v>
      </c>
      <c r="H30" s="785">
        <v>1538</v>
      </c>
    </row>
    <row r="31" spans="1:11" ht="19.5" customHeight="1">
      <c r="A31" s="232"/>
      <c r="B31" s="232"/>
      <c r="C31" s="232"/>
      <c r="D31" s="232"/>
      <c r="E31" s="232"/>
      <c r="F31" s="232"/>
      <c r="G31" s="232"/>
      <c r="H31" s="10" t="s">
        <v>872</v>
      </c>
    </row>
  </sheetData>
  <mergeCells count="13">
    <mergeCell ref="B21:C21"/>
    <mergeCell ref="C7:H7"/>
    <mergeCell ref="C9:H9"/>
    <mergeCell ref="A14:I14"/>
    <mergeCell ref="A15:I15"/>
    <mergeCell ref="A7:B7"/>
    <mergeCell ref="A8:B8"/>
    <mergeCell ref="A9:A11"/>
    <mergeCell ref="F8:H8"/>
    <mergeCell ref="C8:E8"/>
    <mergeCell ref="C11:H11"/>
    <mergeCell ref="F10:H10"/>
    <mergeCell ref="C10:E10"/>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tabColor theme="9" tint="0.79998168889431442"/>
  </sheetPr>
  <dimension ref="A1:M39"/>
  <sheetViews>
    <sheetView view="pageBreakPreview" topLeftCell="A37" zoomScaleNormal="100" zoomScaleSheetLayoutView="100" workbookViewId="0">
      <selection activeCell="O25" sqref="O25:O26"/>
    </sheetView>
  </sheetViews>
  <sheetFormatPr defaultRowHeight="13.5"/>
  <cols>
    <col min="1" max="1" width="7.125" style="238" customWidth="1"/>
    <col min="2" max="2" width="13.625" style="238" customWidth="1"/>
    <col min="3" max="3" width="18.625" style="238" customWidth="1"/>
    <col min="4" max="4" width="11.625" style="238" customWidth="1"/>
    <col min="5" max="5" width="3.75" style="238" customWidth="1"/>
    <col min="6" max="6" width="7.125" style="238" customWidth="1"/>
    <col min="7" max="7" width="9" style="238"/>
    <col min="8" max="8" width="13.625" style="238" customWidth="1"/>
    <col min="9" max="9" width="11.625" style="238" customWidth="1"/>
    <col min="10" max="16384" width="9" style="238"/>
  </cols>
  <sheetData>
    <row r="1" spans="1:13" ht="13.5" customHeight="1"/>
    <row r="2" spans="1:13" ht="13.5" customHeight="1"/>
    <row r="3" spans="1:13" ht="18" customHeight="1">
      <c r="A3" s="238" t="s">
        <v>33</v>
      </c>
    </row>
    <row r="4" spans="1:13" ht="18" customHeight="1">
      <c r="A4" s="238" t="s">
        <v>875</v>
      </c>
      <c r="F4" s="238" t="s">
        <v>876</v>
      </c>
    </row>
    <row r="5" spans="1:13" ht="18" customHeight="1">
      <c r="A5" s="238" t="s">
        <v>34</v>
      </c>
      <c r="F5" s="238" t="s">
        <v>39</v>
      </c>
    </row>
    <row r="6" spans="1:13" ht="18" customHeight="1">
      <c r="C6" s="497"/>
      <c r="D6" s="499" t="s">
        <v>1507</v>
      </c>
      <c r="I6" s="499" t="s">
        <v>1508</v>
      </c>
      <c r="K6" s="238" t="s">
        <v>1441</v>
      </c>
    </row>
    <row r="7" spans="1:13" ht="40.5" customHeight="1">
      <c r="A7" s="557" t="s">
        <v>1042</v>
      </c>
      <c r="B7" s="1081" t="s">
        <v>35</v>
      </c>
      <c r="C7" s="1081"/>
      <c r="D7" s="556" t="s">
        <v>37</v>
      </c>
      <c r="F7" s="557" t="s">
        <v>874</v>
      </c>
      <c r="G7" s="1069" t="s">
        <v>35</v>
      </c>
      <c r="H7" s="1070"/>
      <c r="I7" s="556" t="s">
        <v>37</v>
      </c>
      <c r="K7" s="787" t="s">
        <v>1502</v>
      </c>
    </row>
    <row r="8" spans="1:13" ht="24" customHeight="1">
      <c r="A8" s="661">
        <v>1</v>
      </c>
      <c r="B8" s="1082" t="s">
        <v>991</v>
      </c>
      <c r="C8" s="1082"/>
      <c r="D8" s="845">
        <v>143000</v>
      </c>
      <c r="F8" s="653">
        <v>1</v>
      </c>
      <c r="G8" s="1071" t="s">
        <v>980</v>
      </c>
      <c r="H8" s="1072"/>
      <c r="I8" s="846">
        <v>124000</v>
      </c>
      <c r="K8" s="238" t="s">
        <v>1442</v>
      </c>
    </row>
    <row r="9" spans="1:13" ht="24" customHeight="1">
      <c r="A9" s="662">
        <v>2</v>
      </c>
      <c r="B9" s="1080" t="s">
        <v>1510</v>
      </c>
      <c r="C9" s="1064"/>
      <c r="D9" s="847">
        <v>197000</v>
      </c>
      <c r="F9" s="439">
        <v>2</v>
      </c>
      <c r="G9" s="1073" t="s">
        <v>933</v>
      </c>
      <c r="H9" s="1074"/>
      <c r="I9" s="847">
        <v>143000</v>
      </c>
      <c r="K9" s="787" t="s">
        <v>1446</v>
      </c>
    </row>
    <row r="10" spans="1:13" ht="24" customHeight="1">
      <c r="A10" s="662">
        <v>3</v>
      </c>
      <c r="B10" s="1064" t="s">
        <v>992</v>
      </c>
      <c r="C10" s="1064"/>
      <c r="D10" s="847">
        <v>145000</v>
      </c>
      <c r="F10" s="439">
        <v>3</v>
      </c>
      <c r="G10" s="1073" t="s">
        <v>403</v>
      </c>
      <c r="H10" s="1074"/>
      <c r="I10" s="847">
        <v>150000</v>
      </c>
    </row>
    <row r="11" spans="1:13" ht="24" customHeight="1">
      <c r="A11" s="662">
        <v>4</v>
      </c>
      <c r="B11" s="1064" t="s">
        <v>993</v>
      </c>
      <c r="C11" s="1064"/>
      <c r="D11" s="847">
        <v>170000</v>
      </c>
      <c r="F11" s="439">
        <v>4</v>
      </c>
      <c r="G11" s="1073" t="s">
        <v>407</v>
      </c>
      <c r="H11" s="1074"/>
      <c r="I11" s="847">
        <v>140000</v>
      </c>
    </row>
    <row r="12" spans="1:13" ht="24" customHeight="1">
      <c r="A12" s="662">
        <v>5</v>
      </c>
      <c r="B12" s="1064" t="s">
        <v>994</v>
      </c>
      <c r="C12" s="1064"/>
      <c r="D12" s="847">
        <v>130000</v>
      </c>
      <c r="F12" s="439">
        <v>5</v>
      </c>
      <c r="G12" s="1073" t="s">
        <v>404</v>
      </c>
      <c r="H12" s="1074"/>
      <c r="I12" s="847">
        <v>170000</v>
      </c>
    </row>
    <row r="13" spans="1:13" ht="24" customHeight="1">
      <c r="A13" s="662">
        <v>6</v>
      </c>
      <c r="B13" s="1064" t="s">
        <v>995</v>
      </c>
      <c r="C13" s="1064"/>
      <c r="D13" s="847">
        <v>118000</v>
      </c>
      <c r="F13" s="439">
        <v>6</v>
      </c>
      <c r="G13" s="1073" t="s">
        <v>405</v>
      </c>
      <c r="H13" s="1074"/>
      <c r="I13" s="847">
        <v>114000</v>
      </c>
    </row>
    <row r="14" spans="1:13" ht="24" customHeight="1">
      <c r="A14" s="662">
        <v>7</v>
      </c>
      <c r="B14" s="1064" t="s">
        <v>996</v>
      </c>
      <c r="C14" s="1064"/>
      <c r="D14" s="847">
        <v>161000</v>
      </c>
      <c r="F14" s="654" t="s">
        <v>36</v>
      </c>
      <c r="G14" s="1073" t="s">
        <v>406</v>
      </c>
      <c r="H14" s="1074"/>
      <c r="I14" s="847">
        <v>197000</v>
      </c>
    </row>
    <row r="15" spans="1:13" ht="24" customHeight="1">
      <c r="A15" s="662">
        <v>8</v>
      </c>
      <c r="B15" s="1064" t="s">
        <v>997</v>
      </c>
      <c r="C15" s="1064"/>
      <c r="D15" s="847">
        <v>164000</v>
      </c>
      <c r="F15" s="655" t="s">
        <v>402</v>
      </c>
      <c r="G15" s="1075" t="s">
        <v>934</v>
      </c>
      <c r="H15" s="1076"/>
      <c r="I15" s="848">
        <v>182000</v>
      </c>
    </row>
    <row r="16" spans="1:13" ht="24" customHeight="1">
      <c r="A16" s="662">
        <v>9</v>
      </c>
      <c r="B16" s="1064" t="s">
        <v>998</v>
      </c>
      <c r="C16" s="1064"/>
      <c r="D16" s="847">
        <v>200000</v>
      </c>
      <c r="F16" s="1079" t="s">
        <v>1033</v>
      </c>
      <c r="G16" s="1079"/>
      <c r="H16" s="1079"/>
      <c r="I16" s="1079"/>
      <c r="J16" s="481"/>
      <c r="K16" s="481"/>
      <c r="L16" s="481"/>
      <c r="M16" s="481"/>
    </row>
    <row r="17" spans="1:9" ht="24" customHeight="1">
      <c r="A17" s="662">
        <v>10</v>
      </c>
      <c r="B17" s="1080" t="s">
        <v>999</v>
      </c>
      <c r="C17" s="1080"/>
      <c r="D17" s="847">
        <v>164000</v>
      </c>
      <c r="F17" s="324"/>
      <c r="G17" s="1077" t="s">
        <v>1034</v>
      </c>
      <c r="H17" s="1077"/>
      <c r="I17" s="1078"/>
    </row>
    <row r="18" spans="1:9" ht="24" customHeight="1">
      <c r="A18" s="662">
        <v>11</v>
      </c>
      <c r="B18" s="1064" t="s">
        <v>1000</v>
      </c>
      <c r="C18" s="1064"/>
      <c r="D18" s="847">
        <v>64400</v>
      </c>
      <c r="F18" s="324"/>
      <c r="G18" s="820"/>
      <c r="H18" s="820"/>
      <c r="I18" s="325"/>
    </row>
    <row r="19" spans="1:9" ht="24" customHeight="1">
      <c r="A19" s="662">
        <v>12</v>
      </c>
      <c r="B19" s="1064" t="s">
        <v>1001</v>
      </c>
      <c r="C19" s="1064"/>
      <c r="D19" s="847">
        <v>182000</v>
      </c>
      <c r="F19" s="324"/>
      <c r="G19" s="1068"/>
      <c r="H19" s="1068"/>
      <c r="I19" s="326"/>
    </row>
    <row r="20" spans="1:9" ht="24" customHeight="1">
      <c r="A20" s="662">
        <v>13</v>
      </c>
      <c r="B20" s="1064" t="s">
        <v>1002</v>
      </c>
      <c r="C20" s="1064"/>
      <c r="D20" s="847">
        <v>117000</v>
      </c>
    </row>
    <row r="21" spans="1:9" ht="24" customHeight="1">
      <c r="A21" s="662">
        <v>14</v>
      </c>
      <c r="B21" s="1065" t="s">
        <v>1003</v>
      </c>
      <c r="C21" s="1066"/>
      <c r="D21" s="847">
        <v>159000</v>
      </c>
      <c r="G21" s="821" t="s">
        <v>38</v>
      </c>
      <c r="H21" s="238" t="s">
        <v>935</v>
      </c>
    </row>
    <row r="22" spans="1:9" ht="24" customHeight="1">
      <c r="A22" s="663" t="s">
        <v>987</v>
      </c>
      <c r="B22" s="1064" t="s">
        <v>1004</v>
      </c>
      <c r="C22" s="1064"/>
      <c r="D22" s="847">
        <v>176000</v>
      </c>
      <c r="G22" s="656" t="s">
        <v>943</v>
      </c>
      <c r="H22" s="657" t="s">
        <v>936</v>
      </c>
    </row>
    <row r="23" spans="1:9" ht="24" customHeight="1">
      <c r="A23" s="663" t="s">
        <v>988</v>
      </c>
      <c r="B23" s="1064" t="s">
        <v>1005</v>
      </c>
      <c r="C23" s="1064"/>
      <c r="D23" s="847">
        <v>188000</v>
      </c>
      <c r="G23" s="658" t="s">
        <v>944</v>
      </c>
      <c r="H23" s="657" t="s">
        <v>937</v>
      </c>
    </row>
    <row r="24" spans="1:9" ht="24" customHeight="1">
      <c r="A24" s="663" t="s">
        <v>989</v>
      </c>
      <c r="B24" s="1064" t="s">
        <v>1006</v>
      </c>
      <c r="C24" s="1064"/>
      <c r="D24" s="847">
        <v>83500</v>
      </c>
      <c r="G24" s="659" t="s">
        <v>945</v>
      </c>
      <c r="H24" s="660" t="s">
        <v>938</v>
      </c>
      <c r="I24" s="821"/>
    </row>
    <row r="25" spans="1:9" ht="24" customHeight="1">
      <c r="A25" s="664" t="s">
        <v>990</v>
      </c>
      <c r="B25" s="1063" t="s">
        <v>1452</v>
      </c>
      <c r="C25" s="1063"/>
      <c r="D25" s="849" t="s">
        <v>1509</v>
      </c>
      <c r="G25" s="659" t="s">
        <v>946</v>
      </c>
      <c r="H25" s="660" t="s">
        <v>947</v>
      </c>
      <c r="I25" s="821"/>
    </row>
    <row r="26" spans="1:9" ht="24" customHeight="1">
      <c r="A26" s="1067" t="s">
        <v>1032</v>
      </c>
      <c r="B26" s="1067"/>
      <c r="C26" s="1067"/>
      <c r="D26" s="1067"/>
      <c r="E26" s="1067"/>
      <c r="G26" s="325"/>
    </row>
    <row r="27" spans="1:9" ht="18" customHeight="1">
      <c r="A27" s="328"/>
      <c r="G27" s="329"/>
    </row>
    <row r="28" spans="1:9" ht="18" customHeight="1">
      <c r="A28" s="327"/>
    </row>
    <row r="29" spans="1:9" ht="18" customHeight="1">
      <c r="A29" s="328"/>
    </row>
    <row r="30" spans="1:9" ht="18" customHeight="1">
      <c r="A30" s="327"/>
    </row>
    <row r="31" spans="1:9" ht="18" customHeight="1">
      <c r="A31" s="328"/>
      <c r="F31" s="329"/>
    </row>
    <row r="32" spans="1:9" ht="18" customHeight="1">
      <c r="A32" s="327"/>
    </row>
    <row r="33" s="238" customFormat="1" ht="18" customHeight="1"/>
    <row r="34" s="238" customFormat="1" ht="18" customHeight="1"/>
    <row r="35" s="238" customFormat="1" ht="18" customHeight="1"/>
    <row r="36" s="238" customFormat="1" ht="18" customHeight="1"/>
    <row r="37" s="238" customFormat="1" ht="18" customHeight="1"/>
    <row r="38" s="238" customFormat="1" ht="18" customHeight="1"/>
    <row r="39" s="238" customFormat="1" ht="18" customHeight="1"/>
  </sheetData>
  <mergeCells count="32">
    <mergeCell ref="B7:C7"/>
    <mergeCell ref="B8:C8"/>
    <mergeCell ref="B9:C9"/>
    <mergeCell ref="B10:C10"/>
    <mergeCell ref="B11:C11"/>
    <mergeCell ref="B14:C14"/>
    <mergeCell ref="B13:C13"/>
    <mergeCell ref="G14:H14"/>
    <mergeCell ref="B16:C16"/>
    <mergeCell ref="G13:H1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25:C25"/>
    <mergeCell ref="B24:C24"/>
    <mergeCell ref="B15:C15"/>
    <mergeCell ref="B21:C21"/>
    <mergeCell ref="A26:E26"/>
    <mergeCell ref="B23:C23"/>
  </mergeCells>
  <phoneticPr fontId="2"/>
  <hyperlinks>
    <hyperlink ref="K7" r:id="rId1" xr:uid="{365378E0-3641-421D-8379-468BE2890F38}"/>
    <hyperlink ref="K9" r:id="rId2" xr:uid="{66200463-9035-4F1A-878C-F7E76E4A452D}"/>
  </hyperlinks>
  <printOptions horizontalCentered="1"/>
  <pageMargins left="0.70866141732283472" right="0.31496062992125984" top="0.74803149606299213" bottom="0.74803149606299213" header="0.31496062992125984" footer="0.31496062992125984"/>
  <pageSetup paperSize="9" scale="97" orientation="portrait" r:id="rId3"/>
  <headerFooter scaleWithDoc="0" alignWithMargins="0">
    <oddFooter>&amp;C&amp;P</oddFooter>
  </headerFooter>
  <ignoredErrors>
    <ignoredError sqref="G22:H25 A2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47</vt:i4>
      </vt:variant>
    </vt:vector>
  </HeadingPairs>
  <TitlesOfParts>
    <vt:vector size="85" baseType="lpstr">
      <vt:lpstr>表紙</vt:lpstr>
      <vt:lpstr>市民憲章等</vt:lpstr>
      <vt:lpstr>市章等</vt:lpstr>
      <vt:lpstr>注記及び記号</vt:lpstr>
      <vt:lpstr>もくじ1</vt:lpstr>
      <vt:lpstr>もくじ2</vt:lpstr>
      <vt:lpstr>もくじ3</vt:lpstr>
      <vt:lpstr>1土地(1)(2)</vt:lpstr>
      <vt:lpstr>2土地(3)</vt:lpstr>
      <vt:lpstr>3-4土地(4)</vt:lpstr>
      <vt:lpstr>5-6人口(1)</vt:lpstr>
      <vt:lpstr>7人口(2)</vt:lpstr>
      <vt:lpstr>8-11人口(3)</vt:lpstr>
      <vt:lpstr>12人口(4)(5)（グラフ）</vt:lpstr>
      <vt:lpstr>13国勢調査(1)</vt:lpstr>
      <vt:lpstr>14国勢調査(2)</vt:lpstr>
      <vt:lpstr>15国勢調査(3)(4)</vt:lpstr>
      <vt:lpstr>16国勢調査(5)</vt:lpstr>
      <vt:lpstr>17国勢調査(6)</vt:lpstr>
      <vt:lpstr>18農業(1)(2)(3)</vt:lpstr>
      <vt:lpstr>19事業所(1)(2)</vt:lpstr>
      <vt:lpstr>20工業(1)</vt:lpstr>
      <vt:lpstr>21工業(2)</vt:lpstr>
      <vt:lpstr>22商業(1)グラフ</vt:lpstr>
      <vt:lpstr>23商業(2)</vt:lpstr>
      <vt:lpstr>24教育(1)(2)(3)</vt:lpstr>
      <vt:lpstr>25教育(4)(5)</vt:lpstr>
      <vt:lpstr>26教育(6)</vt:lpstr>
      <vt:lpstr>27福祉(1)</vt:lpstr>
      <vt:lpstr>28福祉(2)(3)</vt:lpstr>
      <vt:lpstr>29福祉(4)(5)</vt:lpstr>
      <vt:lpstr>30福祉(6)(7)</vt:lpstr>
      <vt:lpstr>31福祉(8)</vt:lpstr>
      <vt:lpstr>32保健環境(1)～(3)治安(1)</vt:lpstr>
      <vt:lpstr>33治安(2)～(4)財政(1)</vt:lpstr>
      <vt:lpstr>34財政(2)</vt:lpstr>
      <vt:lpstr>35財政(3)</vt:lpstr>
      <vt:lpstr>36財政(4)(5)</vt:lpstr>
      <vt:lpstr>'12人口(4)(5)（グラフ）'!Print_Area</vt:lpstr>
      <vt:lpstr>'13国勢調査(1)'!Print_Area</vt:lpstr>
      <vt:lpstr>'14国勢調査(2)'!Print_Area</vt:lpstr>
      <vt:lpstr>'15国勢調査(3)(4)'!Print_Area</vt:lpstr>
      <vt:lpstr>'16国勢調査(5)'!Print_Area</vt:lpstr>
      <vt:lpstr>'17国勢調査(6)'!Print_Area</vt:lpstr>
      <vt:lpstr>'18農業(1)(2)(3)'!Print_Area</vt:lpstr>
      <vt:lpstr>'19事業所(1)(2)'!Print_Area</vt:lpstr>
      <vt:lpstr>'1土地(1)(2)'!Print_Area</vt:lpstr>
      <vt:lpstr>'20工業(1)'!Print_Area</vt:lpstr>
      <vt:lpstr>'21工業(2)'!Print_Area</vt:lpstr>
      <vt:lpstr>'22商業(1)グラフ'!Print_Area</vt:lpstr>
      <vt:lpstr>'23商業(2)'!Print_Area</vt:lpstr>
      <vt:lpstr>'24教育(1)(2)(3)'!Print_Area</vt:lpstr>
      <vt:lpstr>'25教育(4)(5)'!Print_Area</vt:lpstr>
      <vt:lpstr>'26教育(6)'!Print_Area</vt:lpstr>
      <vt:lpstr>'27福祉(1)'!Print_Area</vt:lpstr>
      <vt:lpstr>'29福祉(4)(5)'!Print_Area</vt:lpstr>
      <vt:lpstr>'2土地(3)'!Print_Area</vt:lpstr>
      <vt:lpstr>'30福祉(6)(7)'!Print_Area</vt:lpstr>
      <vt:lpstr>'31福祉(8)'!Print_Area</vt:lpstr>
      <vt:lpstr>'32保健環境(1)～(3)治安(1)'!Print_Area</vt:lpstr>
      <vt:lpstr>'33治安(2)～(4)財政(1)'!Print_Area</vt:lpstr>
      <vt:lpstr>'34財政(2)'!Print_Area</vt:lpstr>
      <vt:lpstr>'3-4土地(4)'!Print_Area</vt:lpstr>
      <vt:lpstr>'35財政(3)'!Print_Area</vt:lpstr>
      <vt:lpstr>'36財政(4)(5)'!Print_Area</vt:lpstr>
      <vt:lpstr>'5-6人口(1)'!Print_Area</vt:lpstr>
      <vt:lpstr>'7人口(2)'!Print_Area</vt:lpstr>
      <vt:lpstr>'8-11人口(3)'!Print_Area</vt:lpstr>
      <vt:lpstr>もくじ1!Print_Area</vt:lpstr>
      <vt:lpstr>もくじ2!Print_Area</vt:lpstr>
      <vt:lpstr>もくじ3!Print_Area</vt:lpstr>
      <vt:lpstr>市章等!Print_Area</vt:lpstr>
      <vt:lpstr>市民憲章等!Print_Area</vt:lpstr>
      <vt:lpstr>注記及び記号!Print_Area</vt:lpstr>
      <vt:lpstr>表紙!Print_Area</vt:lpstr>
      <vt:lpstr>'13国勢調査(1)'!Print_Titles</vt:lpstr>
      <vt:lpstr>'14国勢調査(2)'!Print_Titles</vt:lpstr>
      <vt:lpstr>'15国勢調査(3)(4)'!Print_Titles</vt:lpstr>
      <vt:lpstr>'16国勢調査(5)'!Print_Titles</vt:lpstr>
      <vt:lpstr>'17国勢調査(6)'!Print_Titles</vt:lpstr>
      <vt:lpstr>'18農業(1)(2)(3)'!Print_Titles</vt:lpstr>
      <vt:lpstr>'19事業所(1)(2)'!Print_Titles</vt:lpstr>
      <vt:lpstr>'24教育(1)(2)(3)'!Print_Titles</vt:lpstr>
      <vt:lpstr>'31福祉(8)'!Print_Titles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真弓</dc:creator>
  <cp:lastModifiedBy>Administrator</cp:lastModifiedBy>
  <cp:lastPrinted>2025-08-19T00:39:34Z</cp:lastPrinted>
  <dcterms:created xsi:type="dcterms:W3CDTF">2009-01-06T01:44:33Z</dcterms:created>
  <dcterms:modified xsi:type="dcterms:W3CDTF">2025-08-19T00:52:36Z</dcterms:modified>
</cp:coreProperties>
</file>