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oor-server05\profiles$\11025\デスクトップ\"/>
    </mc:Choice>
  </mc:AlternateContent>
  <bookViews>
    <workbookView xWindow="240" yWindow="60" windowWidth="14940" windowHeight="8550"/>
  </bookViews>
  <sheets>
    <sheet name="計算用" sheetId="1" r:id="rId1"/>
  </sheets>
  <definedNames>
    <definedName name="_xlnm.Print_Area" localSheetId="0">計算用!$A$1:$N$37</definedName>
  </definedNames>
  <calcPr calcId="152511"/>
</workbook>
</file>

<file path=xl/calcChain.xml><?xml version="1.0" encoding="utf-8"?>
<calcChain xmlns="http://schemas.openxmlformats.org/spreadsheetml/2006/main">
  <c r="D5" i="1" l="1"/>
  <c r="D15" i="1"/>
  <c r="A16" i="1"/>
  <c r="M6" i="1"/>
  <c r="M10" i="1"/>
  <c r="J12" i="1"/>
  <c r="M7" i="1"/>
  <c r="M8" i="1"/>
  <c r="M9" i="1"/>
  <c r="D10" i="1"/>
  <c r="M11" i="1"/>
  <c r="D12" i="1"/>
  <c r="D21" i="1"/>
  <c r="D28" i="1"/>
  <c r="D27" i="1"/>
  <c r="J4" i="1"/>
  <c r="J13" i="1"/>
  <c r="H14" i="1"/>
</calcChain>
</file>

<file path=xl/sharedStrings.xml><?xml version="1.0" encoding="utf-8"?>
<sst xmlns="http://schemas.openxmlformats.org/spreadsheetml/2006/main" count="131" uniqueCount="113">
  <si>
    <t>貯留浸透施設計算表</t>
    <rPh sb="0" eb="2">
      <t>チョリュウ</t>
    </rPh>
    <rPh sb="2" eb="4">
      <t>シントウ</t>
    </rPh>
    <rPh sb="4" eb="6">
      <t>シセツ</t>
    </rPh>
    <rPh sb="6" eb="8">
      <t>ケイサン</t>
    </rPh>
    <rPh sb="8" eb="9">
      <t>ヒョウ</t>
    </rPh>
    <phoneticPr fontId="2"/>
  </si>
  <si>
    <t>基　　　本　　　条　　　件</t>
    <rPh sb="0" eb="1">
      <t>モト</t>
    </rPh>
    <rPh sb="4" eb="5">
      <t>ホン</t>
    </rPh>
    <rPh sb="8" eb="9">
      <t>ジョウ</t>
    </rPh>
    <rPh sb="12" eb="13">
      <t>ケン</t>
    </rPh>
    <phoneticPr fontId="2"/>
  </si>
  <si>
    <t>浸　　　　透　　　　施　　　　設</t>
    <rPh sb="0" eb="1">
      <t>ヒタ</t>
    </rPh>
    <rPh sb="5" eb="6">
      <t>トオル</t>
    </rPh>
    <rPh sb="10" eb="11">
      <t>シ</t>
    </rPh>
    <rPh sb="15" eb="16">
      <t>セツ</t>
    </rPh>
    <phoneticPr fontId="2"/>
  </si>
  <si>
    <t>開発面積</t>
    <rPh sb="0" eb="2">
      <t>カイハツ</t>
    </rPh>
    <rPh sb="2" eb="4">
      <t>メンセキ</t>
    </rPh>
    <phoneticPr fontId="2"/>
  </si>
  <si>
    <t>A =</t>
    <phoneticPr fontId="2"/>
  </si>
  <si>
    <t>ha</t>
    <phoneticPr fontId="2"/>
  </si>
  <si>
    <t>・・・A</t>
    <phoneticPr fontId="2"/>
  </si>
  <si>
    <t>必要浸透量</t>
    <rPh sb="0" eb="2">
      <t>ヒツヨウ</t>
    </rPh>
    <rPh sb="2" eb="4">
      <t>シントウ</t>
    </rPh>
    <rPh sb="4" eb="5">
      <t>リョウ</t>
    </rPh>
    <phoneticPr fontId="2"/>
  </si>
  <si>
    <t>・・・　Qa　=　Q</t>
    <phoneticPr fontId="2"/>
  </si>
  <si>
    <t>雨水抑制量</t>
    <rPh sb="0" eb="2">
      <t>ウスイ</t>
    </rPh>
    <rPh sb="2" eb="4">
      <t>ヨクセイ</t>
    </rPh>
    <rPh sb="4" eb="5">
      <t>リョウ</t>
    </rPh>
    <phoneticPr fontId="2"/>
  </si>
  <si>
    <t>（1ha未満）</t>
    <rPh sb="4" eb="6">
      <t>ミマン</t>
    </rPh>
    <phoneticPr fontId="2"/>
  </si>
  <si>
    <t>V =</t>
    <phoneticPr fontId="2"/>
  </si>
  <si>
    <r>
      <t xml:space="preserve">・・・1/360 ・ (C1-C2) ・ I ・ A・ </t>
    </r>
    <r>
      <rPr>
        <sz val="11"/>
        <rFont val="ＭＳ Ｐゴシック"/>
        <family val="3"/>
        <charset val="128"/>
      </rPr>
      <t>t</t>
    </r>
    <r>
      <rPr>
        <sz val="11"/>
        <rFont val="ＭＳ Ｐゴシック"/>
        <family val="3"/>
        <charset val="128"/>
      </rPr>
      <t>　</t>
    </r>
    <phoneticPr fontId="2"/>
  </si>
  <si>
    <t>施設名称</t>
    <rPh sb="0" eb="2">
      <t>シセツ</t>
    </rPh>
    <rPh sb="2" eb="4">
      <t>メイショウ</t>
    </rPh>
    <phoneticPr fontId="2"/>
  </si>
  <si>
    <t>浸透能力（ｑｃ）</t>
    <rPh sb="0" eb="2">
      <t>シントウ</t>
    </rPh>
    <rPh sb="2" eb="4">
      <t>ノウリョク</t>
    </rPh>
    <phoneticPr fontId="2"/>
  </si>
  <si>
    <t>施設数量(N)</t>
    <rPh sb="0" eb="2">
      <t>シセツ</t>
    </rPh>
    <rPh sb="2" eb="4">
      <t>スウリョウ</t>
    </rPh>
    <phoneticPr fontId="2"/>
  </si>
  <si>
    <t>貯留容量（ｑｃ・N）</t>
    <rPh sb="0" eb="2">
      <t>チョリュウ</t>
    </rPh>
    <rPh sb="2" eb="4">
      <t>ヨウリョウ</t>
    </rPh>
    <phoneticPr fontId="2"/>
  </si>
  <si>
    <t>・・・開発後の流出係数
　　　　　下記係数表より</t>
    <rPh sb="3" eb="5">
      <t>カイハツ</t>
    </rPh>
    <rPh sb="5" eb="6">
      <t>アト</t>
    </rPh>
    <rPh sb="7" eb="9">
      <t>リュウシュツ</t>
    </rPh>
    <rPh sb="9" eb="11">
      <t>ケイスウ</t>
    </rPh>
    <rPh sb="17" eb="19">
      <t>カキ</t>
    </rPh>
    <rPh sb="19" eb="21">
      <t>ケイスウ</t>
    </rPh>
    <rPh sb="21" eb="22">
      <t>ヒョウ</t>
    </rPh>
    <phoneticPr fontId="2"/>
  </si>
  <si>
    <t>浸透トレンチ</t>
    <rPh sb="0" eb="2">
      <t>シントウ</t>
    </rPh>
    <phoneticPr fontId="2"/>
  </si>
  <si>
    <t>m</t>
    <phoneticPr fontId="2"/>
  </si>
  <si>
    <t>・・・開発前の流出係数
　　　　　下記係数表より</t>
    <rPh sb="3" eb="5">
      <t>カイハツ</t>
    </rPh>
    <rPh sb="5" eb="6">
      <t>マエ</t>
    </rPh>
    <rPh sb="7" eb="9">
      <t>リュウシュツ</t>
    </rPh>
    <rPh sb="9" eb="11">
      <t>ケイスウ</t>
    </rPh>
    <rPh sb="17" eb="19">
      <t>カキ</t>
    </rPh>
    <rPh sb="19" eb="21">
      <t>ケイスウ</t>
    </rPh>
    <rPh sb="21" eb="22">
      <t>ヒョウ</t>
    </rPh>
    <phoneticPr fontId="2"/>
  </si>
  <si>
    <t>浸透雨水枡工</t>
    <rPh sb="0" eb="2">
      <t>シントウ</t>
    </rPh>
    <rPh sb="2" eb="4">
      <t>ウスイ</t>
    </rPh>
    <rPh sb="4" eb="5">
      <t>マス</t>
    </rPh>
    <rPh sb="5" eb="6">
      <t>コウ</t>
    </rPh>
    <phoneticPr fontId="2"/>
  </si>
  <si>
    <t>ヶ所</t>
    <rPh sb="1" eb="2">
      <t>ショ</t>
    </rPh>
    <phoneticPr fontId="2"/>
  </si>
  <si>
    <t>・・・降雨強度(120mm/h）</t>
    <rPh sb="3" eb="5">
      <t>コウウ</t>
    </rPh>
    <rPh sb="5" eb="7">
      <t>キョウド</t>
    </rPh>
    <phoneticPr fontId="2"/>
  </si>
  <si>
    <t>透水性U型側溝</t>
    <rPh sb="0" eb="3">
      <t>トウスイセイ</t>
    </rPh>
    <rPh sb="4" eb="5">
      <t>ガタ</t>
    </rPh>
    <rPh sb="5" eb="7">
      <t>ソッコウ</t>
    </rPh>
    <phoneticPr fontId="2"/>
  </si>
  <si>
    <t>m</t>
    <phoneticPr fontId="2"/>
  </si>
  <si>
    <r>
      <t>t</t>
    </r>
    <r>
      <rPr>
        <sz val="11"/>
        <rFont val="ＭＳ Ｐゴシック"/>
        <family val="3"/>
        <charset val="128"/>
      </rPr>
      <t xml:space="preserve"> =</t>
    </r>
    <phoneticPr fontId="2"/>
  </si>
  <si>
    <t>s</t>
    <phoneticPr fontId="2"/>
  </si>
  <si>
    <t>・・・降雨継続時間(3600ｓ）</t>
    <rPh sb="5" eb="7">
      <t>ケイゾク</t>
    </rPh>
    <rPh sb="7" eb="9">
      <t>ジカン</t>
    </rPh>
    <phoneticPr fontId="2"/>
  </si>
  <si>
    <t>透水性L型側溝</t>
    <rPh sb="0" eb="3">
      <t>トウスイセイ</t>
    </rPh>
    <rPh sb="4" eb="5">
      <t>ガタ</t>
    </rPh>
    <rPh sb="5" eb="7">
      <t>ソッコウ</t>
    </rPh>
    <phoneticPr fontId="2"/>
  </si>
  <si>
    <t>（1ha以上）</t>
    <rPh sb="4" eb="6">
      <t>イジョウ</t>
    </rPh>
    <phoneticPr fontId="2"/>
  </si>
  <si>
    <r>
      <t>V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=</t>
    </r>
    <phoneticPr fontId="2"/>
  </si>
  <si>
    <t>・・・ 600 ･ A　</t>
    <phoneticPr fontId="2"/>
  </si>
  <si>
    <t>透水性舗装</t>
    <rPh sb="0" eb="3">
      <t>トウスイセイ</t>
    </rPh>
    <rPh sb="3" eb="5">
      <t>ホソウ</t>
    </rPh>
    <phoneticPr fontId="2"/>
  </si>
  <si>
    <t>m2</t>
    <phoneticPr fontId="2"/>
  </si>
  <si>
    <t>計画放流比流量</t>
    <rPh sb="0" eb="2">
      <t>ケイカク</t>
    </rPh>
    <rPh sb="2" eb="4">
      <t>ホウリュウ</t>
    </rPh>
    <rPh sb="4" eb="5">
      <t>ヒ</t>
    </rPh>
    <rPh sb="5" eb="7">
      <t>リュウリョウ</t>
    </rPh>
    <phoneticPr fontId="2"/>
  </si>
  <si>
    <t>計画放流量</t>
    <rPh sb="0" eb="2">
      <t>ケイカク</t>
    </rPh>
    <rPh sb="2" eb="4">
      <t>ホウリュウ</t>
    </rPh>
    <rPh sb="4" eb="5">
      <t>リョウ</t>
    </rPh>
    <phoneticPr fontId="2"/>
  </si>
  <si>
    <t>合計浸透量</t>
    <rPh sb="0" eb="2">
      <t>ゴウケイ</t>
    </rPh>
    <rPh sb="2" eb="4">
      <t>シントウ</t>
    </rPh>
    <rPh sb="4" eb="5">
      <t>リョウ</t>
    </rPh>
    <phoneticPr fontId="2"/>
  </si>
  <si>
    <t>・・・Σ（ｑｃ ・ N）</t>
    <phoneticPr fontId="2"/>
  </si>
  <si>
    <t>貯　　　留　　　施　　　設</t>
    <rPh sb="0" eb="1">
      <t>チョ</t>
    </rPh>
    <rPh sb="4" eb="5">
      <t>ドメ</t>
    </rPh>
    <rPh sb="8" eb="9">
      <t>シ</t>
    </rPh>
    <rPh sb="12" eb="13">
      <t>セツ</t>
    </rPh>
    <phoneticPr fontId="2"/>
  </si>
  <si>
    <t>不足貯留浸透量</t>
    <rPh sb="0" eb="2">
      <t>フソク</t>
    </rPh>
    <rPh sb="2" eb="4">
      <t>チョリュウ</t>
    </rPh>
    <rPh sb="4" eb="6">
      <t>シントウ</t>
    </rPh>
    <rPh sb="6" eb="7">
      <t>リョウ</t>
    </rPh>
    <phoneticPr fontId="2"/>
  </si>
  <si>
    <t>貯留可能容量</t>
    <rPh sb="0" eb="2">
      <t>チョリュウ</t>
    </rPh>
    <rPh sb="2" eb="4">
      <t>カノウ</t>
    </rPh>
    <rPh sb="4" eb="6">
      <t>ヨウリョウ</t>
    </rPh>
    <phoneticPr fontId="2"/>
  </si>
  <si>
    <t>･･･別紙計算書を作成のこと</t>
    <rPh sb="3" eb="5">
      <t>ベッシ</t>
    </rPh>
    <rPh sb="5" eb="8">
      <t>ケイサンショ</t>
    </rPh>
    <rPh sb="9" eb="11">
      <t>サクセイ</t>
    </rPh>
    <phoneticPr fontId="2"/>
  </si>
  <si>
    <t>不足貯留容量</t>
    <rPh sb="0" eb="2">
      <t>フソク</t>
    </rPh>
    <rPh sb="2" eb="4">
      <t>チョリュウ</t>
    </rPh>
    <rPh sb="4" eb="6">
      <t>ヨウリョウ</t>
    </rPh>
    <phoneticPr fontId="2"/>
  </si>
  <si>
    <t>設計水頭（H0）の考え方</t>
    <rPh sb="0" eb="2">
      <t>セッケイ</t>
    </rPh>
    <rPh sb="2" eb="4">
      <t>スイトウ</t>
    </rPh>
    <rPh sb="9" eb="10">
      <t>カンガ</t>
    </rPh>
    <rPh sb="11" eb="12">
      <t>カタ</t>
    </rPh>
    <phoneticPr fontId="2"/>
  </si>
  <si>
    <t>雨　　　水　　　調　　　整　　　口</t>
    <rPh sb="0" eb="1">
      <t>アメ</t>
    </rPh>
    <rPh sb="4" eb="5">
      <t>ミズ</t>
    </rPh>
    <rPh sb="8" eb="9">
      <t>チョウ</t>
    </rPh>
    <rPh sb="12" eb="13">
      <t>タダシ</t>
    </rPh>
    <rPh sb="16" eb="17">
      <t>グチ</t>
    </rPh>
    <phoneticPr fontId="2"/>
  </si>
  <si>
    <t>断　　　　面　　　積</t>
    <rPh sb="0" eb="1">
      <t>ダン</t>
    </rPh>
    <rPh sb="5" eb="6">
      <t>メン</t>
    </rPh>
    <rPh sb="9" eb="10">
      <t>セキ</t>
    </rPh>
    <phoneticPr fontId="2"/>
  </si>
  <si>
    <t>・・・オリヒィスの流出係数</t>
    <rPh sb="9" eb="11">
      <t>リュウシュツ</t>
    </rPh>
    <rPh sb="11" eb="13">
      <t>ケイスウ</t>
    </rPh>
    <phoneticPr fontId="2"/>
  </si>
  <si>
    <t>g =</t>
    <phoneticPr fontId="2"/>
  </si>
  <si>
    <t>・・・重力加速度</t>
    <rPh sb="3" eb="5">
      <t>ジュウリョク</t>
    </rPh>
    <rPh sb="5" eb="8">
      <t>カソクド</t>
    </rPh>
    <phoneticPr fontId="2"/>
  </si>
  <si>
    <t>m</t>
    <phoneticPr fontId="2"/>
  </si>
  <si>
    <t>･･･設計水頭</t>
    <rPh sb="3" eb="5">
      <t>セッケイ</t>
    </rPh>
    <rPh sb="5" eb="7">
      <t>スイトウ</t>
    </rPh>
    <phoneticPr fontId="2"/>
  </si>
  <si>
    <t xml:space="preserve">   (雨水調整口の中心線と計画貯留最高水位との高低差)</t>
    <rPh sb="4" eb="6">
      <t>ウスイ</t>
    </rPh>
    <rPh sb="6" eb="8">
      <t>チョウセイ</t>
    </rPh>
    <rPh sb="8" eb="9">
      <t>クチ</t>
    </rPh>
    <rPh sb="10" eb="12">
      <t>チュウシン</t>
    </rPh>
    <rPh sb="12" eb="13">
      <t>セン</t>
    </rPh>
    <rPh sb="14" eb="16">
      <t>ケイカク</t>
    </rPh>
    <rPh sb="16" eb="18">
      <t>チョリュウ</t>
    </rPh>
    <rPh sb="18" eb="20">
      <t>サイコウ</t>
    </rPh>
    <rPh sb="20" eb="22">
      <t>スイイ</t>
    </rPh>
    <rPh sb="24" eb="26">
      <t>コウテイ</t>
    </rPh>
    <rPh sb="26" eb="27">
      <t>サ</t>
    </rPh>
    <phoneticPr fontId="2"/>
  </si>
  <si>
    <t>口　　径</t>
    <rPh sb="0" eb="1">
      <t>クチ</t>
    </rPh>
    <rPh sb="3" eb="4">
      <t>ケイ</t>
    </rPh>
    <phoneticPr fontId="2"/>
  </si>
  <si>
    <t>円形</t>
    <rPh sb="0" eb="2">
      <t>エンケイ</t>
    </rPh>
    <phoneticPr fontId="2"/>
  </si>
  <si>
    <t>四角</t>
    <rPh sb="0" eb="2">
      <t>シカク</t>
    </rPh>
    <phoneticPr fontId="2"/>
  </si>
  <si>
    <t>ｒa =</t>
    <phoneticPr fontId="2"/>
  </si>
  <si>
    <t>m</t>
    <phoneticPr fontId="2"/>
  </si>
  <si>
    <t>・・・√A0</t>
    <phoneticPr fontId="2"/>
  </si>
  <si>
    <t>採用</t>
    <rPh sb="0" eb="2">
      <t>サイヨウ</t>
    </rPh>
    <phoneticPr fontId="2"/>
  </si>
  <si>
    <t>流出係数</t>
    <rPh sb="0" eb="2">
      <t>リュウシュツ</t>
    </rPh>
    <rPh sb="2" eb="4">
      <t>ケイスウ</t>
    </rPh>
    <phoneticPr fontId="2"/>
  </si>
  <si>
    <t>浸透能力標準値</t>
    <rPh sb="0" eb="2">
      <t>シントウ</t>
    </rPh>
    <rPh sb="2" eb="4">
      <t>ノウリョク</t>
    </rPh>
    <rPh sb="4" eb="7">
      <t>ヒョウジュンチ</t>
    </rPh>
    <phoneticPr fontId="2"/>
  </si>
  <si>
    <t>密集市街地</t>
    <rPh sb="0" eb="2">
      <t>ミッシュウ</t>
    </rPh>
    <rPh sb="2" eb="5">
      <t>シガイチ</t>
    </rPh>
    <phoneticPr fontId="2"/>
  </si>
  <si>
    <t>単位</t>
    <rPh sb="0" eb="2">
      <t>タンイ</t>
    </rPh>
    <phoneticPr fontId="2"/>
  </si>
  <si>
    <t>浸透能力</t>
    <rPh sb="0" eb="2">
      <t>シントウ</t>
    </rPh>
    <rPh sb="2" eb="4">
      <t>ノウリョク</t>
    </rPh>
    <phoneticPr fontId="2"/>
  </si>
  <si>
    <t>一般市街地</t>
    <rPh sb="0" eb="2">
      <t>イッパン</t>
    </rPh>
    <rPh sb="2" eb="5">
      <t>シガイチ</t>
    </rPh>
    <phoneticPr fontId="2"/>
  </si>
  <si>
    <t>0.17～0.22</t>
    <phoneticPr fontId="2"/>
  </si>
  <si>
    <t>畑･原野</t>
    <rPh sb="0" eb="1">
      <t>ハタケ</t>
    </rPh>
    <rPh sb="2" eb="4">
      <t>ゲンヤ</t>
    </rPh>
    <phoneticPr fontId="2"/>
  </si>
  <si>
    <t>水田</t>
    <rPh sb="0" eb="2">
      <t>スイデン</t>
    </rPh>
    <phoneticPr fontId="2"/>
  </si>
  <si>
    <t>0.12～0.16</t>
    <phoneticPr fontId="2"/>
  </si>
  <si>
    <t>山地</t>
    <rPh sb="0" eb="2">
      <t>サンチ</t>
    </rPh>
    <phoneticPr fontId="2"/>
  </si>
  <si>
    <r>
      <t>■</t>
    </r>
    <r>
      <rPr>
        <sz val="12"/>
        <rFont val="ＭＳ Ｐゴシック"/>
        <family val="3"/>
        <charset val="128"/>
      </rPr>
      <t>の欄に数字を与えて算出してください。（表内の</t>
    </r>
    <r>
      <rPr>
        <sz val="12"/>
        <color indexed="12"/>
        <rFont val="ＭＳ Ｐゴシック"/>
        <family val="3"/>
        <charset val="128"/>
      </rPr>
      <t>青字</t>
    </r>
    <r>
      <rPr>
        <sz val="12"/>
        <rFont val="ＭＳ Ｐゴシック"/>
        <family val="3"/>
        <charset val="128"/>
      </rPr>
      <t>は定数）</t>
    </r>
    <rPh sb="2" eb="3">
      <t>ラン</t>
    </rPh>
    <rPh sb="4" eb="6">
      <t>スウジ</t>
    </rPh>
    <rPh sb="7" eb="8">
      <t>アタ</t>
    </rPh>
    <rPh sb="10" eb="12">
      <t>サンシュツ</t>
    </rPh>
    <rPh sb="20" eb="21">
      <t>ヒョウ</t>
    </rPh>
    <rPh sb="21" eb="22">
      <t>ナイ</t>
    </rPh>
    <rPh sb="23" eb="24">
      <t>アオ</t>
    </rPh>
    <rPh sb="24" eb="25">
      <t>ジ</t>
    </rPh>
    <rPh sb="26" eb="28">
      <t>テイスウ</t>
    </rPh>
    <phoneticPr fontId="2"/>
  </si>
  <si>
    <r>
      <t>V</t>
    </r>
    <r>
      <rPr>
        <vertAlign val="subscript"/>
        <sz val="11"/>
        <rFont val="ＭＳ Ｐゴシック"/>
        <family val="3"/>
        <charset val="128"/>
      </rPr>
      <t xml:space="preserve">2 </t>
    </r>
    <r>
      <rPr>
        <sz val="11"/>
        <rFont val="ＭＳ Ｐゴシック"/>
        <family val="3"/>
        <charset val="128"/>
      </rPr>
      <t>=</t>
    </r>
    <phoneticPr fontId="2"/>
  </si>
  <si>
    <r>
      <t>m</t>
    </r>
    <r>
      <rPr>
        <vertAlign val="superscript"/>
        <sz val="11"/>
        <rFont val="ＭＳ Ｐゴシック"/>
        <family val="3"/>
        <charset val="128"/>
      </rPr>
      <t>3</t>
    </r>
    <phoneticPr fontId="2"/>
  </si>
  <si>
    <r>
      <t>m</t>
    </r>
    <r>
      <rPr>
        <vertAlign val="superscript"/>
        <sz val="11"/>
        <rFont val="ＭＳ Ｐゴシック"/>
        <family val="3"/>
        <charset val="128"/>
      </rPr>
      <t>3</t>
    </r>
    <phoneticPr fontId="2"/>
  </si>
  <si>
    <r>
      <t>C</t>
    </r>
    <r>
      <rPr>
        <vertAlign val="subscript"/>
        <sz val="11"/>
        <rFont val="ＭＳ Ｐゴシック"/>
        <family val="3"/>
        <charset val="128"/>
      </rPr>
      <t xml:space="preserve">1 </t>
    </r>
    <r>
      <rPr>
        <sz val="11"/>
        <rFont val="ＭＳ Ｐゴシック"/>
        <family val="3"/>
        <charset val="128"/>
      </rPr>
      <t>=</t>
    </r>
    <phoneticPr fontId="2"/>
  </si>
  <si>
    <r>
      <t>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/m</t>
    </r>
    <phoneticPr fontId="2"/>
  </si>
  <si>
    <r>
      <t>m</t>
    </r>
    <r>
      <rPr>
        <vertAlign val="superscript"/>
        <sz val="11"/>
        <rFont val="ＭＳ Ｐゴシック"/>
        <family val="3"/>
        <charset val="128"/>
      </rPr>
      <t>3</t>
    </r>
    <phoneticPr fontId="2"/>
  </si>
  <si>
    <r>
      <t>C</t>
    </r>
    <r>
      <rPr>
        <vertAlign val="subscript"/>
        <sz val="11"/>
        <rFont val="ＭＳ Ｐゴシック"/>
        <family val="3"/>
        <charset val="128"/>
      </rPr>
      <t xml:space="preserve">2 </t>
    </r>
    <r>
      <rPr>
        <sz val="11"/>
        <rFont val="ＭＳ Ｐゴシック"/>
        <family val="3"/>
        <charset val="128"/>
      </rPr>
      <t>=</t>
    </r>
    <phoneticPr fontId="2"/>
  </si>
  <si>
    <r>
      <t>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/ヶ所</t>
    </r>
    <rPh sb="4" eb="5">
      <t>ショ</t>
    </rPh>
    <phoneticPr fontId="2"/>
  </si>
  <si>
    <r>
      <t>m</t>
    </r>
    <r>
      <rPr>
        <vertAlign val="superscript"/>
        <sz val="11"/>
        <rFont val="ＭＳ Ｐゴシック"/>
        <family val="3"/>
        <charset val="128"/>
      </rPr>
      <t>3</t>
    </r>
    <phoneticPr fontId="2"/>
  </si>
  <si>
    <t>I  =</t>
    <phoneticPr fontId="2"/>
  </si>
  <si>
    <t>mm/h</t>
    <phoneticPr fontId="2"/>
  </si>
  <si>
    <r>
      <t>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/m</t>
    </r>
    <phoneticPr fontId="2"/>
  </si>
  <si>
    <r>
      <t>m</t>
    </r>
    <r>
      <rPr>
        <vertAlign val="superscript"/>
        <sz val="11"/>
        <rFont val="ＭＳ Ｐゴシック"/>
        <family val="3"/>
        <charset val="128"/>
      </rPr>
      <t>3</t>
    </r>
    <phoneticPr fontId="2"/>
  </si>
  <si>
    <r>
      <t>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/m</t>
    </r>
    <r>
      <rPr>
        <vertAlign val="superscript"/>
        <sz val="11"/>
        <rFont val="ＭＳ Ｐゴシック"/>
        <family val="3"/>
        <charset val="128"/>
      </rPr>
      <t>2</t>
    </r>
    <phoneticPr fontId="2"/>
  </si>
  <si>
    <r>
      <t>m</t>
    </r>
    <r>
      <rPr>
        <vertAlign val="superscript"/>
        <sz val="11"/>
        <rFont val="ＭＳ Ｐゴシック"/>
        <family val="3"/>
        <charset val="128"/>
      </rPr>
      <t>3</t>
    </r>
    <phoneticPr fontId="2"/>
  </si>
  <si>
    <r>
      <t>q</t>
    </r>
    <r>
      <rPr>
        <vertAlign val="subscript"/>
        <sz val="11"/>
        <rFont val="ＭＳ Ｐゴシック"/>
        <family val="3"/>
        <charset val="128"/>
      </rPr>
      <t xml:space="preserve">0  </t>
    </r>
    <r>
      <rPr>
        <sz val="11"/>
        <rFont val="ＭＳ Ｐゴシック"/>
        <family val="3"/>
        <charset val="128"/>
      </rPr>
      <t>=</t>
    </r>
    <phoneticPr fontId="2"/>
  </si>
  <si>
    <r>
      <t>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/s/ha</t>
    </r>
    <phoneticPr fontId="2"/>
  </si>
  <si>
    <r>
      <t>m</t>
    </r>
    <r>
      <rPr>
        <vertAlign val="superscript"/>
        <sz val="11"/>
        <rFont val="ＭＳ Ｐゴシック"/>
        <family val="3"/>
        <charset val="128"/>
      </rPr>
      <t>3</t>
    </r>
    <phoneticPr fontId="2"/>
  </si>
  <si>
    <r>
      <t>Q</t>
    </r>
    <r>
      <rPr>
        <vertAlign val="subscript"/>
        <sz val="11"/>
        <rFont val="ＭＳ Ｐゴシック"/>
        <family val="3"/>
        <charset val="128"/>
      </rPr>
      <t xml:space="preserve">0 </t>
    </r>
    <r>
      <rPr>
        <sz val="11"/>
        <rFont val="ＭＳ Ｐゴシック"/>
        <family val="3"/>
        <charset val="128"/>
      </rPr>
      <t>=</t>
    </r>
    <phoneticPr fontId="2"/>
  </si>
  <si>
    <t>m/s</t>
    <phoneticPr fontId="2"/>
  </si>
  <si>
    <r>
      <t>･･･ q</t>
    </r>
    <r>
      <rPr>
        <vertAlign val="subscript"/>
        <sz val="11"/>
        <rFont val="ＭＳ Ｐゴシック"/>
        <family val="3"/>
        <charset val="128"/>
      </rPr>
      <t xml:space="preserve">0 </t>
    </r>
    <r>
      <rPr>
        <sz val="11"/>
        <rFont val="ＭＳ Ｐゴシック"/>
        <family val="3"/>
        <charset val="128"/>
      </rPr>
      <t>･ A</t>
    </r>
    <phoneticPr fontId="2"/>
  </si>
  <si>
    <r>
      <t>V</t>
    </r>
    <r>
      <rPr>
        <vertAlign val="sub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 xml:space="preserve"> =</t>
    </r>
    <phoneticPr fontId="2"/>
  </si>
  <si>
    <r>
      <t>V</t>
    </r>
    <r>
      <rPr>
        <vertAlign val="subscript"/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 xml:space="preserve"> =</t>
    </r>
    <phoneticPr fontId="2"/>
  </si>
  <si>
    <r>
      <t>m</t>
    </r>
    <r>
      <rPr>
        <vertAlign val="superscript"/>
        <sz val="11"/>
        <rFont val="ＭＳ Ｐゴシック"/>
        <family val="3"/>
        <charset val="128"/>
      </rPr>
      <t>3</t>
    </r>
    <phoneticPr fontId="2"/>
  </si>
  <si>
    <r>
      <t>･･･V</t>
    </r>
    <r>
      <rPr>
        <vertAlign val="subscript"/>
        <sz val="11"/>
        <rFont val="ＭＳ Ｐゴシック"/>
        <family val="3"/>
        <charset val="128"/>
      </rPr>
      <t xml:space="preserve">2 </t>
    </r>
    <r>
      <rPr>
        <sz val="11"/>
        <rFont val="ＭＳ Ｐゴシック"/>
        <family val="3"/>
        <charset val="128"/>
      </rPr>
      <t>- V</t>
    </r>
    <r>
      <rPr>
        <vertAlign val="subscript"/>
        <sz val="11"/>
        <rFont val="ＭＳ Ｐゴシック"/>
        <family val="3"/>
        <charset val="128"/>
      </rPr>
      <t>3</t>
    </r>
    <phoneticPr fontId="2"/>
  </si>
  <si>
    <r>
      <t>V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 xml:space="preserve"> =</t>
    </r>
    <phoneticPr fontId="2"/>
  </si>
  <si>
    <r>
      <t>m</t>
    </r>
    <r>
      <rPr>
        <vertAlign val="superscript"/>
        <sz val="11"/>
        <rFont val="ＭＳ Ｐゴシック"/>
        <family val="3"/>
        <charset val="128"/>
      </rPr>
      <t>3</t>
    </r>
    <phoneticPr fontId="2"/>
  </si>
  <si>
    <r>
      <t>V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 xml:space="preserve"> =</t>
    </r>
    <phoneticPr fontId="2"/>
  </si>
  <si>
    <r>
      <t>･･･ V - V</t>
    </r>
    <r>
      <rPr>
        <vertAlign val="subscript"/>
        <sz val="11"/>
        <rFont val="ＭＳ Ｐゴシック"/>
        <family val="3"/>
        <charset val="128"/>
      </rPr>
      <t>1</t>
    </r>
    <phoneticPr fontId="2"/>
  </si>
  <si>
    <r>
      <t>A</t>
    </r>
    <r>
      <rPr>
        <vertAlign val="subscript"/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 xml:space="preserve"> =</t>
    </r>
    <phoneticPr fontId="2"/>
  </si>
  <si>
    <t>m2</t>
    <phoneticPr fontId="2"/>
  </si>
  <si>
    <r>
      <t>・・・q</t>
    </r>
    <r>
      <rPr>
        <vertAlign val="subscript"/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・A/</t>
    </r>
    <r>
      <rPr>
        <sz val="11"/>
        <rFont val="ＭＳ Ｐゴシック"/>
        <family val="3"/>
        <charset val="128"/>
      </rPr>
      <t>c</t>
    </r>
    <r>
      <rPr>
        <sz val="11"/>
        <rFont val="ＭＳ Ｐゴシック"/>
        <family val="3"/>
        <charset val="128"/>
      </rPr>
      <t>√(2・g・H</t>
    </r>
    <r>
      <rPr>
        <vertAlign val="subscript"/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）</t>
    </r>
    <phoneticPr fontId="2"/>
  </si>
  <si>
    <t>ｃ =</t>
    <phoneticPr fontId="2"/>
  </si>
  <si>
    <r>
      <t>ｍ/s</t>
    </r>
    <r>
      <rPr>
        <vertAlign val="superscript"/>
        <sz val="11"/>
        <rFont val="ＭＳ Ｐゴシック"/>
        <family val="3"/>
        <charset val="128"/>
      </rPr>
      <t>2</t>
    </r>
    <phoneticPr fontId="2"/>
  </si>
  <si>
    <r>
      <t>H</t>
    </r>
    <r>
      <rPr>
        <vertAlign val="subscript"/>
        <sz val="11"/>
        <rFont val="ＭＳ Ｐゴシック"/>
        <family val="3"/>
        <charset val="128"/>
      </rPr>
      <t xml:space="preserve">0 </t>
    </r>
    <r>
      <rPr>
        <sz val="11"/>
        <rFont val="ＭＳ Ｐゴシック"/>
        <family val="3"/>
        <charset val="128"/>
      </rPr>
      <t>=</t>
    </r>
    <phoneticPr fontId="2"/>
  </si>
  <si>
    <t>ｒa =</t>
    <phoneticPr fontId="2"/>
  </si>
  <si>
    <t>m</t>
    <phoneticPr fontId="2"/>
  </si>
  <si>
    <t>・・・2√（A0/π）</t>
    <phoneticPr fontId="2"/>
  </si>
  <si>
    <t>ｒ =</t>
    <phoneticPr fontId="2"/>
  </si>
  <si>
    <t>・・・r ＜ ra</t>
    <phoneticPr fontId="2"/>
  </si>
  <si>
    <t>0.32～0.37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</si>
</sst>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0.0_ "/>
    <numFmt numFmtId="182" formatCode="0.00_ "/>
    <numFmt numFmtId="192" formatCode="0.000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42"/>
      <name val="ＭＳ Ｐゴシック"/>
      <family val="3"/>
      <charset val="128"/>
    </font>
    <font>
      <sz val="14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distributed" vertical="center"/>
    </xf>
    <xf numFmtId="0" fontId="1" fillId="0" borderId="12" xfId="0" applyFont="1" applyBorder="1" applyAlignment="1">
      <alignment horizontal="center" vertical="center"/>
    </xf>
    <xf numFmtId="180" fontId="1" fillId="0" borderId="12" xfId="0" applyNumberFormat="1" applyFon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 shrinkToFit="1"/>
    </xf>
    <xf numFmtId="0" fontId="1" fillId="0" borderId="15" xfId="0" applyFont="1" applyBorder="1" applyAlignment="1">
      <alignment horizontal="distributed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0" borderId="20" xfId="0" applyFont="1" applyBorder="1" applyAlignment="1">
      <alignment vertical="center" wrapText="1"/>
    </xf>
    <xf numFmtId="0" fontId="1" fillId="2" borderId="16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horizontal="distributed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horizontal="distributed" vertical="center"/>
    </xf>
    <xf numFmtId="0" fontId="9" fillId="0" borderId="30" xfId="0" applyFont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182" fontId="9" fillId="0" borderId="12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21" xfId="0" applyFont="1" applyBorder="1" applyAlignment="1">
      <alignment horizontal="distributed" vertical="center"/>
    </xf>
    <xf numFmtId="0" fontId="1" fillId="0" borderId="30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31" xfId="0" applyFont="1" applyBorder="1" applyAlignment="1">
      <alignment horizontal="distributed" vertical="center"/>
    </xf>
    <xf numFmtId="0" fontId="1" fillId="0" borderId="32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180" fontId="1" fillId="0" borderId="34" xfId="0" applyNumberFormat="1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92" fontId="1" fillId="0" borderId="9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182" fontId="1" fillId="2" borderId="21" xfId="0" applyNumberFormat="1" applyFont="1" applyFill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3" xfId="0" applyFont="1" applyBorder="1" applyAlignment="1">
      <alignment horizontal="distributed" vertical="center"/>
    </xf>
    <xf numFmtId="0" fontId="1" fillId="0" borderId="34" xfId="0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1" xfId="0" applyFont="1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1" fillId="0" borderId="0" xfId="0" applyFont="1" applyAlignment="1">
      <alignment horizont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180" fontId="1" fillId="0" borderId="16" xfId="0" applyNumberFormat="1" applyFont="1" applyBorder="1" applyAlignment="1">
      <alignment vertical="center"/>
    </xf>
    <xf numFmtId="180" fontId="0" fillId="0" borderId="13" xfId="0" applyNumberFormat="1" applyBorder="1" applyAlignment="1">
      <alignment vertical="center"/>
    </xf>
    <xf numFmtId="0" fontId="1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0" borderId="6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180" fontId="0" fillId="0" borderId="25" xfId="0" applyNumberForma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5" xfId="0" applyFont="1" applyBorder="1" applyAlignment="1">
      <alignment horizontal="distributed" vertical="center"/>
    </xf>
    <xf numFmtId="0" fontId="1" fillId="0" borderId="12" xfId="0" applyFont="1" applyBorder="1" applyAlignment="1">
      <alignment horizontal="distributed" vertical="center"/>
    </xf>
    <xf numFmtId="0" fontId="1" fillId="0" borderId="39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16</xdr:row>
      <xdr:rowOff>447675</xdr:rowOff>
    </xdr:from>
    <xdr:to>
      <xdr:col>12</xdr:col>
      <xdr:colOff>733425</xdr:colOff>
      <xdr:row>28</xdr:row>
      <xdr:rowOff>171450</xdr:rowOff>
    </xdr:to>
    <xdr:pic>
      <xdr:nvPicPr>
        <xdr:cNvPr id="10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6962775"/>
          <a:ext cx="44481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BreakPreview" zoomScaleNormal="40" zoomScaleSheetLayoutView="100" workbookViewId="0">
      <selection activeCell="D25" sqref="D25"/>
    </sheetView>
  </sheetViews>
  <sheetFormatPr defaultRowHeight="13.5"/>
  <cols>
    <col min="1" max="1" width="12.375" style="1" customWidth="1"/>
    <col min="2" max="2" width="10.875" style="1" customWidth="1"/>
    <col min="3" max="3" width="6.625" style="3" customWidth="1"/>
    <col min="4" max="4" width="8.5" style="1" bestFit="1" customWidth="1"/>
    <col min="5" max="5" width="9.125" style="3" customWidth="1"/>
    <col min="6" max="6" width="27.25" style="1" customWidth="1"/>
    <col min="7" max="7" width="7.75" style="1" customWidth="1"/>
    <col min="8" max="8" width="16.375" style="1" bestFit="1" customWidth="1"/>
    <col min="9" max="9" width="9.625" style="1" customWidth="1"/>
    <col min="10" max="10" width="8.125" style="1" customWidth="1"/>
    <col min="11" max="11" width="7.625" style="1" customWidth="1"/>
    <col min="12" max="12" width="5.25" style="1" bestFit="1" customWidth="1"/>
    <col min="13" max="13" width="11.625" style="1" customWidth="1"/>
    <col min="14" max="14" width="4.875" style="1" bestFit="1" customWidth="1"/>
    <col min="15" max="16384" width="9" style="1"/>
  </cols>
  <sheetData>
    <row r="1" spans="1:14" ht="73.5" customHeight="1">
      <c r="A1" s="103" t="s">
        <v>71</v>
      </c>
      <c r="B1" s="104"/>
      <c r="C1" s="104"/>
      <c r="D1" s="104"/>
      <c r="E1" s="104"/>
      <c r="F1" s="104"/>
    </row>
    <row r="2" spans="1:14" ht="30" customHeight="1" thickBot="1">
      <c r="A2" s="2" t="s">
        <v>0</v>
      </c>
    </row>
    <row r="3" spans="1:14" ht="29.25" customHeight="1" thickBot="1">
      <c r="A3" s="97" t="s">
        <v>1</v>
      </c>
      <c r="B3" s="98"/>
      <c r="C3" s="98"/>
      <c r="D3" s="98"/>
      <c r="E3" s="98"/>
      <c r="F3" s="99"/>
      <c r="G3" s="4"/>
      <c r="H3" s="111" t="s">
        <v>2</v>
      </c>
      <c r="I3" s="111"/>
      <c r="J3" s="111"/>
      <c r="K3" s="111"/>
      <c r="L3" s="111"/>
      <c r="M3" s="111"/>
      <c r="N3" s="112"/>
    </row>
    <row r="4" spans="1:14" ht="29.25" customHeight="1">
      <c r="A4" s="109" t="s">
        <v>3</v>
      </c>
      <c r="B4" s="110"/>
      <c r="C4" s="5" t="s">
        <v>4</v>
      </c>
      <c r="D4" s="6"/>
      <c r="E4" s="7" t="s">
        <v>5</v>
      </c>
      <c r="F4" s="8" t="s">
        <v>6</v>
      </c>
      <c r="G4" s="9"/>
      <c r="H4" s="10" t="s">
        <v>7</v>
      </c>
      <c r="I4" s="11" t="s">
        <v>72</v>
      </c>
      <c r="J4" s="115" t="str">
        <f>IF(D15="","",D15)</f>
        <v/>
      </c>
      <c r="K4" s="115"/>
      <c r="L4" s="12" t="s">
        <v>73</v>
      </c>
      <c r="M4" s="13" t="s">
        <v>8</v>
      </c>
      <c r="N4" s="14"/>
    </row>
    <row r="5" spans="1:14" ht="29.25" customHeight="1">
      <c r="A5" s="106" t="s">
        <v>9</v>
      </c>
      <c r="B5" s="15" t="s">
        <v>10</v>
      </c>
      <c r="C5" s="16" t="s">
        <v>11</v>
      </c>
      <c r="D5" s="17" t="str">
        <f>IF(D4="","",IF(D4&lt;1,(D6-D7)*D8*D4*D9/360,""))</f>
        <v/>
      </c>
      <c r="E5" s="18" t="s">
        <v>74</v>
      </c>
      <c r="F5" s="19" t="s">
        <v>12</v>
      </c>
      <c r="G5" s="9"/>
      <c r="H5" s="20" t="s">
        <v>13</v>
      </c>
      <c r="I5" s="113" t="s">
        <v>14</v>
      </c>
      <c r="J5" s="114"/>
      <c r="K5" s="113" t="s">
        <v>15</v>
      </c>
      <c r="L5" s="114"/>
      <c r="M5" s="83" t="s">
        <v>16</v>
      </c>
      <c r="N5" s="84"/>
    </row>
    <row r="6" spans="1:14" ht="29.25" customHeight="1">
      <c r="A6" s="77"/>
      <c r="B6" s="24"/>
      <c r="C6" s="16" t="s">
        <v>75</v>
      </c>
      <c r="D6" s="25"/>
      <c r="E6" s="18"/>
      <c r="F6" s="26" t="s">
        <v>17</v>
      </c>
      <c r="G6" s="9"/>
      <c r="H6" s="20" t="s">
        <v>18</v>
      </c>
      <c r="I6" s="27"/>
      <c r="J6" s="18" t="s">
        <v>76</v>
      </c>
      <c r="K6" s="27"/>
      <c r="L6" s="18" t="s">
        <v>19</v>
      </c>
      <c r="M6" s="28" t="str">
        <f t="shared" ref="M6:M11" si="0">IF(K6="","",I6*K6)</f>
        <v/>
      </c>
      <c r="N6" s="22" t="s">
        <v>77</v>
      </c>
    </row>
    <row r="7" spans="1:14" ht="29.25" customHeight="1">
      <c r="A7" s="77"/>
      <c r="B7" s="24"/>
      <c r="C7" s="16" t="s">
        <v>78</v>
      </c>
      <c r="D7" s="25"/>
      <c r="E7" s="18"/>
      <c r="F7" s="26" t="s">
        <v>20</v>
      </c>
      <c r="G7" s="9"/>
      <c r="H7" s="20" t="s">
        <v>21</v>
      </c>
      <c r="I7" s="27"/>
      <c r="J7" s="18" t="s">
        <v>79</v>
      </c>
      <c r="K7" s="27"/>
      <c r="L7" s="18" t="s">
        <v>22</v>
      </c>
      <c r="M7" s="28" t="str">
        <f t="shared" si="0"/>
        <v/>
      </c>
      <c r="N7" s="22" t="s">
        <v>80</v>
      </c>
    </row>
    <row r="8" spans="1:14" ht="29.25" customHeight="1">
      <c r="A8" s="77"/>
      <c r="B8" s="24"/>
      <c r="C8" s="29" t="s">
        <v>81</v>
      </c>
      <c r="D8" s="30">
        <v>120</v>
      </c>
      <c r="E8" s="31" t="s">
        <v>82</v>
      </c>
      <c r="F8" s="32" t="s">
        <v>23</v>
      </c>
      <c r="G8" s="9"/>
      <c r="H8" s="20" t="s">
        <v>24</v>
      </c>
      <c r="I8" s="27"/>
      <c r="J8" s="18" t="s">
        <v>83</v>
      </c>
      <c r="K8" s="27"/>
      <c r="L8" s="18" t="s">
        <v>25</v>
      </c>
      <c r="M8" s="28" t="str">
        <f t="shared" si="0"/>
        <v/>
      </c>
      <c r="N8" s="22" t="s">
        <v>84</v>
      </c>
    </row>
    <row r="9" spans="1:14" ht="29.25" customHeight="1">
      <c r="A9" s="77"/>
      <c r="B9" s="33"/>
      <c r="C9" s="21" t="s">
        <v>26</v>
      </c>
      <c r="D9" s="34">
        <v>3600</v>
      </c>
      <c r="E9" s="18" t="s">
        <v>27</v>
      </c>
      <c r="F9" s="32" t="s">
        <v>28</v>
      </c>
      <c r="G9" s="9"/>
      <c r="H9" s="20" t="s">
        <v>29</v>
      </c>
      <c r="I9" s="35">
        <v>0.04</v>
      </c>
      <c r="J9" s="18" t="s">
        <v>83</v>
      </c>
      <c r="K9" s="27"/>
      <c r="L9" s="18" t="s">
        <v>25</v>
      </c>
      <c r="M9" s="28" t="str">
        <f t="shared" si="0"/>
        <v/>
      </c>
      <c r="N9" s="22" t="s">
        <v>84</v>
      </c>
    </row>
    <row r="10" spans="1:14" ht="29.25" customHeight="1">
      <c r="A10" s="36"/>
      <c r="B10" s="37" t="s">
        <v>30</v>
      </c>
      <c r="C10" s="38" t="s">
        <v>31</v>
      </c>
      <c r="D10" s="39" t="str">
        <f>IF(D4&gt;=1,600*D4,"")</f>
        <v/>
      </c>
      <c r="E10" s="40" t="s">
        <v>77</v>
      </c>
      <c r="F10" s="41" t="s">
        <v>32</v>
      </c>
      <c r="G10" s="9"/>
      <c r="H10" s="42" t="s">
        <v>33</v>
      </c>
      <c r="I10" s="43">
        <v>7.0000000000000007E-2</v>
      </c>
      <c r="J10" s="18" t="s">
        <v>85</v>
      </c>
      <c r="K10" s="44"/>
      <c r="L10" s="31" t="s">
        <v>34</v>
      </c>
      <c r="M10" s="28" t="str">
        <f t="shared" si="0"/>
        <v/>
      </c>
      <c r="N10" s="45" t="s">
        <v>86</v>
      </c>
    </row>
    <row r="11" spans="1:14" ht="29.25" customHeight="1">
      <c r="A11" s="107" t="s">
        <v>35</v>
      </c>
      <c r="B11" s="108"/>
      <c r="C11" s="21" t="s">
        <v>87</v>
      </c>
      <c r="D11" s="46">
        <v>0.06</v>
      </c>
      <c r="E11" s="18" t="s">
        <v>88</v>
      </c>
      <c r="F11" s="47"/>
      <c r="G11" s="9"/>
      <c r="H11" s="42"/>
      <c r="I11" s="48"/>
      <c r="J11" s="18"/>
      <c r="K11" s="48"/>
      <c r="L11" s="31"/>
      <c r="M11" s="28" t="str">
        <f t="shared" si="0"/>
        <v/>
      </c>
      <c r="N11" s="45" t="s">
        <v>89</v>
      </c>
    </row>
    <row r="12" spans="1:14" ht="29.25" customHeight="1" thickBot="1">
      <c r="A12" s="42" t="s">
        <v>36</v>
      </c>
      <c r="B12" s="49"/>
      <c r="C12" s="50" t="s">
        <v>90</v>
      </c>
      <c r="D12" s="28" t="str">
        <f>IF(D4="","",D11*D4)</f>
        <v/>
      </c>
      <c r="E12" s="31" t="s">
        <v>91</v>
      </c>
      <c r="F12" s="51" t="s">
        <v>92</v>
      </c>
      <c r="G12" s="9"/>
      <c r="H12" s="20" t="s">
        <v>37</v>
      </c>
      <c r="I12" s="52" t="s">
        <v>93</v>
      </c>
      <c r="J12" s="118" t="str">
        <f>IF(SUM(M6:M11)=0,"",SUM(M6:M11))</f>
        <v/>
      </c>
      <c r="K12" s="118"/>
      <c r="L12" s="18" t="s">
        <v>73</v>
      </c>
      <c r="M12" s="116" t="s">
        <v>38</v>
      </c>
      <c r="N12" s="117"/>
    </row>
    <row r="13" spans="1:14" ht="29.25" customHeight="1" thickBot="1">
      <c r="A13" s="97" t="s">
        <v>39</v>
      </c>
      <c r="B13" s="98"/>
      <c r="C13" s="98"/>
      <c r="D13" s="98"/>
      <c r="E13" s="98"/>
      <c r="F13" s="99"/>
      <c r="G13" s="4"/>
      <c r="H13" s="54" t="s">
        <v>40</v>
      </c>
      <c r="I13" s="55" t="s">
        <v>94</v>
      </c>
      <c r="J13" s="74" t="str">
        <f>IF(J12="","",J4-J12)</f>
        <v/>
      </c>
      <c r="K13" s="74"/>
      <c r="L13" s="58" t="s">
        <v>95</v>
      </c>
      <c r="M13" s="88" t="s">
        <v>96</v>
      </c>
      <c r="N13" s="89"/>
    </row>
    <row r="14" spans="1:14" ht="29.25" customHeight="1">
      <c r="A14" s="100" t="s">
        <v>41</v>
      </c>
      <c r="B14" s="101"/>
      <c r="C14" s="21" t="s">
        <v>97</v>
      </c>
      <c r="D14" s="25"/>
      <c r="E14" s="18" t="s">
        <v>98</v>
      </c>
      <c r="F14" s="47" t="s">
        <v>42</v>
      </c>
      <c r="G14" s="59"/>
      <c r="H14" s="82" t="str">
        <f>IF(J13="","",IF(J13&gt;0,"「上記の浸透施設の浸透量では容量が不足しているため、調整施設等が必要」",""))</f>
        <v/>
      </c>
      <c r="I14" s="82"/>
      <c r="J14" s="82"/>
      <c r="K14" s="82"/>
      <c r="L14" s="82"/>
      <c r="M14" s="82"/>
      <c r="N14" s="82"/>
    </row>
    <row r="15" spans="1:14" ht="29.25" customHeight="1" thickBot="1">
      <c r="A15" s="85" t="s">
        <v>43</v>
      </c>
      <c r="B15" s="86"/>
      <c r="C15" s="60" t="s">
        <v>99</v>
      </c>
      <c r="D15" s="61" t="str">
        <f>IF(D4="","",IF(D5="",D10-D14,D5-D14))</f>
        <v/>
      </c>
      <c r="E15" s="58" t="s">
        <v>95</v>
      </c>
      <c r="F15" s="62" t="s">
        <v>100</v>
      </c>
      <c r="G15" s="59"/>
      <c r="H15" s="81"/>
      <c r="I15" s="81"/>
      <c r="J15" s="81"/>
      <c r="K15" s="81"/>
      <c r="L15" s="81"/>
      <c r="M15" s="81"/>
      <c r="N15" s="81"/>
    </row>
    <row r="16" spans="1:14" ht="29.25" customHeight="1">
      <c r="A16" s="82" t="str">
        <f>IF(D15="","",IF(D15&gt;0,"「貯溜容量が不足しているため、浸透施設や調整施設が必要」",""))</f>
        <v/>
      </c>
      <c r="B16" s="82"/>
      <c r="C16" s="82"/>
      <c r="D16" s="82"/>
      <c r="E16" s="82"/>
      <c r="F16" s="82"/>
      <c r="G16" s="63"/>
      <c r="H16" s="64"/>
      <c r="I16" s="65"/>
      <c r="J16" s="65"/>
      <c r="K16" s="66"/>
      <c r="L16" s="65"/>
      <c r="M16" s="65"/>
    </row>
    <row r="17" spans="1:12" ht="39.75" customHeight="1">
      <c r="H17" s="87" t="s">
        <v>44</v>
      </c>
      <c r="I17" s="87"/>
      <c r="J17" s="87"/>
      <c r="K17" s="87"/>
      <c r="L17" s="87"/>
    </row>
    <row r="19" spans="1:12" ht="14.25" thickBot="1"/>
    <row r="20" spans="1:12" ht="29.25" customHeight="1" thickBot="1">
      <c r="A20" s="97" t="s">
        <v>45</v>
      </c>
      <c r="B20" s="98"/>
      <c r="C20" s="98"/>
      <c r="D20" s="98"/>
      <c r="E20" s="98"/>
      <c r="F20" s="99"/>
      <c r="G20" s="23"/>
    </row>
    <row r="21" spans="1:12" ht="29.25" customHeight="1">
      <c r="A21" s="75" t="s">
        <v>46</v>
      </c>
      <c r="B21" s="76"/>
      <c r="C21" s="11" t="s">
        <v>101</v>
      </c>
      <c r="D21" s="67" t="str">
        <f>IF(D4="","",D11*D4/(D22*POWER(2*D23*D24,1/2)))</f>
        <v/>
      </c>
      <c r="E21" s="68" t="s">
        <v>102</v>
      </c>
      <c r="F21" s="14" t="s">
        <v>103</v>
      </c>
    </row>
    <row r="22" spans="1:12" ht="29.25" customHeight="1">
      <c r="A22" s="77"/>
      <c r="B22" s="78"/>
      <c r="C22" s="21" t="s">
        <v>104</v>
      </c>
      <c r="D22" s="46">
        <v>0.6</v>
      </c>
      <c r="E22" s="16"/>
      <c r="F22" s="47" t="s">
        <v>47</v>
      </c>
    </row>
    <row r="23" spans="1:12" ht="29.25" customHeight="1">
      <c r="A23" s="77"/>
      <c r="B23" s="78"/>
      <c r="C23" s="21" t="s">
        <v>48</v>
      </c>
      <c r="D23" s="46">
        <v>9.8000000000000007</v>
      </c>
      <c r="E23" s="16" t="s">
        <v>105</v>
      </c>
      <c r="F23" s="47" t="s">
        <v>49</v>
      </c>
    </row>
    <row r="24" spans="1:12" ht="29.25" customHeight="1">
      <c r="A24" s="77"/>
      <c r="B24" s="78"/>
      <c r="C24" s="50" t="s">
        <v>106</v>
      </c>
      <c r="D24" s="69"/>
      <c r="E24" s="29" t="s">
        <v>50</v>
      </c>
      <c r="F24" s="51" t="s">
        <v>51</v>
      </c>
    </row>
    <row r="25" spans="1:12" ht="29.25" customHeight="1">
      <c r="A25" s="79"/>
      <c r="B25" s="80"/>
      <c r="C25" s="70" t="s">
        <v>52</v>
      </c>
      <c r="D25" s="39"/>
      <c r="E25" s="71"/>
      <c r="F25" s="41"/>
    </row>
    <row r="26" spans="1:12" ht="30" customHeight="1">
      <c r="A26" s="105"/>
      <c r="B26" s="83"/>
      <c r="C26" s="83"/>
      <c r="D26" s="83"/>
      <c r="E26" s="83"/>
      <c r="F26" s="84"/>
    </row>
    <row r="27" spans="1:12" ht="30" customHeight="1">
      <c r="A27" s="94" t="s">
        <v>53</v>
      </c>
      <c r="B27" s="21" t="s">
        <v>54</v>
      </c>
      <c r="C27" s="21" t="s">
        <v>107</v>
      </c>
      <c r="D27" s="53" t="str">
        <f>IF(D21="","",2*POWER(D21/PI(),1/2))</f>
        <v/>
      </c>
      <c r="E27" s="18" t="s">
        <v>108</v>
      </c>
      <c r="F27" s="47" t="s">
        <v>109</v>
      </c>
    </row>
    <row r="28" spans="1:12" ht="30" customHeight="1">
      <c r="A28" s="95"/>
      <c r="B28" s="21" t="s">
        <v>55</v>
      </c>
      <c r="C28" s="21" t="s">
        <v>56</v>
      </c>
      <c r="D28" s="53" t="str">
        <f>IF(D21="","",POWER(D21,1/2))</f>
        <v/>
      </c>
      <c r="E28" s="18" t="s">
        <v>57</v>
      </c>
      <c r="F28" s="47" t="s">
        <v>58</v>
      </c>
    </row>
    <row r="29" spans="1:12" ht="30" customHeight="1" thickBot="1">
      <c r="A29" s="96"/>
      <c r="B29" s="60" t="s">
        <v>59</v>
      </c>
      <c r="C29" s="60" t="s">
        <v>110</v>
      </c>
      <c r="D29" s="57"/>
      <c r="E29" s="58" t="s">
        <v>108</v>
      </c>
      <c r="F29" s="62" t="s">
        <v>111</v>
      </c>
    </row>
    <row r="30" spans="1:12" ht="30" customHeight="1"/>
    <row r="31" spans="1:12" ht="30" customHeight="1">
      <c r="A31" s="66" t="s">
        <v>60</v>
      </c>
      <c r="D31" s="39"/>
      <c r="E31" s="66"/>
      <c r="F31" s="1" t="s">
        <v>61</v>
      </c>
    </row>
    <row r="32" spans="1:12" ht="30" customHeight="1">
      <c r="A32" s="90" t="s">
        <v>62</v>
      </c>
      <c r="B32" s="91"/>
      <c r="C32" s="92">
        <v>0.9</v>
      </c>
      <c r="D32" s="102"/>
      <c r="E32" s="66"/>
      <c r="F32" s="56" t="s">
        <v>13</v>
      </c>
      <c r="G32" s="56" t="s">
        <v>63</v>
      </c>
      <c r="H32" s="56" t="s">
        <v>64</v>
      </c>
    </row>
    <row r="33" spans="1:8" ht="30" customHeight="1">
      <c r="A33" s="90" t="s">
        <v>65</v>
      </c>
      <c r="B33" s="91"/>
      <c r="C33" s="92">
        <v>0.8</v>
      </c>
      <c r="D33" s="93"/>
      <c r="E33" s="72"/>
      <c r="F33" s="73" t="s">
        <v>18</v>
      </c>
      <c r="G33" s="56" t="s">
        <v>76</v>
      </c>
      <c r="H33" s="56" t="s">
        <v>66</v>
      </c>
    </row>
    <row r="34" spans="1:8" ht="30" customHeight="1">
      <c r="A34" s="90" t="s">
        <v>67</v>
      </c>
      <c r="B34" s="91"/>
      <c r="C34" s="92">
        <v>0.6</v>
      </c>
      <c r="D34" s="93"/>
      <c r="E34" s="72"/>
      <c r="F34" s="73" t="s">
        <v>21</v>
      </c>
      <c r="G34" s="56" t="s">
        <v>79</v>
      </c>
      <c r="H34" s="56" t="s">
        <v>112</v>
      </c>
    </row>
    <row r="35" spans="1:8" ht="30" customHeight="1">
      <c r="A35" s="90" t="s">
        <v>68</v>
      </c>
      <c r="B35" s="91"/>
      <c r="C35" s="92">
        <v>0.7</v>
      </c>
      <c r="D35" s="93"/>
      <c r="E35" s="72"/>
      <c r="F35" s="73" t="s">
        <v>24</v>
      </c>
      <c r="G35" s="56" t="s">
        <v>83</v>
      </c>
      <c r="H35" s="56" t="s">
        <v>69</v>
      </c>
    </row>
    <row r="36" spans="1:8" ht="30" customHeight="1">
      <c r="A36" s="90" t="s">
        <v>70</v>
      </c>
      <c r="B36" s="91"/>
      <c r="C36" s="92">
        <v>0.7</v>
      </c>
      <c r="D36" s="93"/>
      <c r="E36" s="72"/>
      <c r="F36" s="73" t="s">
        <v>29</v>
      </c>
      <c r="G36" s="56" t="s">
        <v>83</v>
      </c>
      <c r="H36" s="56">
        <v>0.04</v>
      </c>
    </row>
    <row r="37" spans="1:8" ht="28.5" customHeight="1">
      <c r="F37" s="73" t="s">
        <v>33</v>
      </c>
      <c r="G37" s="56" t="s">
        <v>85</v>
      </c>
      <c r="H37" s="56">
        <v>7.0000000000000007E-2</v>
      </c>
    </row>
  </sheetData>
  <mergeCells count="35">
    <mergeCell ref="A4:B4"/>
    <mergeCell ref="H3:N3"/>
    <mergeCell ref="K5:L5"/>
    <mergeCell ref="J4:K4"/>
    <mergeCell ref="M12:N12"/>
    <mergeCell ref="I5:J5"/>
    <mergeCell ref="J12:K12"/>
    <mergeCell ref="C34:D34"/>
    <mergeCell ref="C35:D35"/>
    <mergeCell ref="A35:B35"/>
    <mergeCell ref="A1:F1"/>
    <mergeCell ref="A26:F26"/>
    <mergeCell ref="A3:F3"/>
    <mergeCell ref="A32:B32"/>
    <mergeCell ref="A16:F16"/>
    <mergeCell ref="A5:A9"/>
    <mergeCell ref="A11:B11"/>
    <mergeCell ref="A36:B36"/>
    <mergeCell ref="C36:D36"/>
    <mergeCell ref="A27:A29"/>
    <mergeCell ref="A33:B33"/>
    <mergeCell ref="A34:B34"/>
    <mergeCell ref="A13:F13"/>
    <mergeCell ref="A14:B14"/>
    <mergeCell ref="A20:F20"/>
    <mergeCell ref="C32:D32"/>
    <mergeCell ref="C33:D33"/>
    <mergeCell ref="J13:K13"/>
    <mergeCell ref="A21:B25"/>
    <mergeCell ref="H15:N15"/>
    <mergeCell ref="H14:N14"/>
    <mergeCell ref="M5:N5"/>
    <mergeCell ref="A15:B15"/>
    <mergeCell ref="H17:L17"/>
    <mergeCell ref="M13:N13"/>
  </mergeCells>
  <phoneticPr fontId="2"/>
  <printOptions horizontalCentered="1"/>
  <pageMargins left="0.78740157480314965" right="0.16" top="0.98425196850393704" bottom="0.98425196850393704" header="0.51181102362204722" footer="0.51181102362204722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計算用</vt:lpstr>
      <vt:lpstr>計算用!Print_Area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日進市役所</dc:creator>
  <cp:lastModifiedBy>Administrator</cp:lastModifiedBy>
  <dcterms:created xsi:type="dcterms:W3CDTF">2009-10-15T01:57:38Z</dcterms:created>
  <dcterms:modified xsi:type="dcterms:W3CDTF">2017-02-01T00:07:14Z</dcterms:modified>
</cp:coreProperties>
</file>